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ong Term Care\HX131, 2000-2011, Inc, ClaimTerm\Interim Reports_Data_Tables\"/>
    </mc:Choice>
  </mc:AlternateContent>
  <bookViews>
    <workbookView xWindow="0" yWindow="0" windowWidth="19560" windowHeight="8028"/>
  </bookViews>
  <sheets>
    <sheet name="Model 1" sheetId="12" r:id="rId1"/>
    <sheet name="Model 1 Summary" sheetId="11" r:id="rId2"/>
    <sheet name="Model 2" sheetId="13" r:id="rId3"/>
    <sheet name="Model 2 Summary" sheetId="14" r:id="rId4"/>
  </sheets>
  <definedNames>
    <definedName name="BenefitFactors">'Model 1'!$N$332:$U$691</definedName>
    <definedName name="EMBLEMBase" localSheetId="0">'Model 1'!$C$2:$C$2</definedName>
    <definedName name="EMBLEMBase" localSheetId="2">'Model 2'!$C$2:$C$2</definedName>
    <definedName name="EMBLEMBase">#REF!</definedName>
    <definedName name="EMBLEMFac13Fac28" localSheetId="0">'Model 1'!$C$332:$J$356</definedName>
    <definedName name="EMBLEMFac13Fac28" localSheetId="2">'Model 2'!$C$170:$J$194</definedName>
    <definedName name="EMBLEMFac15" localSheetId="0">'Model 1'!$H$8:$H$16</definedName>
    <definedName name="EMBLEMFac15" localSheetId="2">'Model 2'!$H$8:$H$16</definedName>
    <definedName name="EMBLEMFac15">#REF!</definedName>
    <definedName name="EMBLEMFac19" localSheetId="2">'Model 2'!$K$8:$K$73</definedName>
    <definedName name="EMBLEMFac21Fac18" localSheetId="0">'Model 1'!$C$80:$F$109</definedName>
    <definedName name="EMBLEMFac21Fac18">#REF!</definedName>
    <definedName name="EMBLEMFac21Fac22" localSheetId="0">'Model 1'!$C$21:$F$39</definedName>
    <definedName name="EMBLEMFac21Fac22">#REF!</definedName>
    <definedName name="EMBLEMFac21Fac25" localSheetId="0">'Model 1'!$C$186:$F$197</definedName>
    <definedName name="EMBLEMFac21Fac25">#REF!</definedName>
    <definedName name="EMBLEMFac21Fac26" localSheetId="0">'Model 1'!$C$204:$F$324</definedName>
    <definedName name="EMBLEMFac21Fac26">#REF!</definedName>
    <definedName name="EMBLEMFac22Fac19" localSheetId="0">'Model 1'!$C$115:$U$180</definedName>
    <definedName name="EMBLEMFac22Fac19">#REF!</definedName>
    <definedName name="EMBLEMFac25" localSheetId="2">'Model 2'!$N$8:$N$19</definedName>
    <definedName name="EMBLEMFac26" localSheetId="2">'Model 2'!$Q$8:$Q$129</definedName>
    <definedName name="EMBLEMFac3" localSheetId="0">'Model 1'!$B$8:$B$9</definedName>
    <definedName name="EMBLEMFac3" localSheetId="2">'Model 2'!$B$8:$B$9</definedName>
    <definedName name="EMBLEMFac3">#REF!</definedName>
    <definedName name="EMBLEMFac6" localSheetId="0">'Model 1'!$E$8:$E$10</definedName>
    <definedName name="EMBLEMFac6" localSheetId="2">'Model 2'!$E$8:$E$10</definedName>
    <definedName name="EMBLEMFac6">#REF!</definedName>
    <definedName name="EMBLEMFac9Fac18" localSheetId="0">'Model 1'!$C$45:$G$74</definedName>
    <definedName name="EMBLEMFac9Fac18" localSheetId="2">'Model 2'!$C$133:$G$162</definedName>
    <definedName name="EMBLEMFac9Fac18">#REF!</definedName>
    <definedName name="Graph10_Exposure" localSheetId="3">#REF!</definedName>
    <definedName name="Graph10_Exposure">#REF!</definedName>
    <definedName name="Graph10_Fitted_Average" localSheetId="3">#REF!</definedName>
    <definedName name="Graph10_Fitted_Average">#REF!</definedName>
    <definedName name="Graph10_Model_Approximate_Unsimplified" localSheetId="3">#REF!</definedName>
    <definedName name="Graph10_Model_Approximate_Unsimplified">#REF!</definedName>
    <definedName name="Graph10_Model_Prediction___2_Standard_Errors" localSheetId="3">#REF!</definedName>
    <definedName name="Graph10_Model_Prediction___2_Standard_Errors">#REF!</definedName>
    <definedName name="Graph10_Model_Prediction_at_Base_levels" localSheetId="3">#REF!</definedName>
    <definedName name="Graph10_Model_Prediction_at_Base_levels">#REF!</definedName>
    <definedName name="Graph10_Observed_Average" localSheetId="3">#REF!</definedName>
    <definedName name="Graph10_Observed_Average">#REF!</definedName>
    <definedName name="Graph10_Observed_Reference_Average" localSheetId="3">#REF!</definedName>
    <definedName name="Graph10_Observed_Reference_Average">#REF!</definedName>
    <definedName name="Graph10_Reference_Approximate_Unsimplified" localSheetId="3">#REF!</definedName>
    <definedName name="Graph10_Reference_Approximate_Unsimplified">#REF!</definedName>
    <definedName name="Graph10_Reference_Average" localSheetId="3">#REF!</definedName>
    <definedName name="Graph10_Reference_Average">#REF!</definedName>
    <definedName name="Graph10_Reference_Prediction_at_Base_levels" localSheetId="3">#REF!</definedName>
    <definedName name="Graph10_Reference_Prediction_at_Base_levels">#REF!</definedName>
    <definedName name="Graph5_Exposure" localSheetId="3">#REF!</definedName>
    <definedName name="Graph5_Exposure">#REF!</definedName>
    <definedName name="Graph5_Fitted_Average" localSheetId="3">#REF!</definedName>
    <definedName name="Graph5_Fitted_Average">#REF!</definedName>
    <definedName name="Graph5_Model_Approximate_Unsimplified" localSheetId="3">#REF!</definedName>
    <definedName name="Graph5_Model_Approximate_Unsimplified">#REF!</definedName>
    <definedName name="Graph5_Model_Prediction___2_Standard_Errors" localSheetId="3">#REF!</definedName>
    <definedName name="Graph5_Model_Prediction___2_Standard_Errors">#REF!</definedName>
    <definedName name="Graph5_Model_Prediction_at_Base_levels" localSheetId="3">#REF!</definedName>
    <definedName name="Graph5_Model_Prediction_at_Base_levels">#REF!</definedName>
    <definedName name="Graph5_Observed_Average" localSheetId="3">#REF!</definedName>
    <definedName name="Graph5_Observed_Average">#REF!</definedName>
    <definedName name="Graph5_Observed_Reference_Average" localSheetId="3">#REF!</definedName>
    <definedName name="Graph5_Observed_Reference_Average">#REF!</definedName>
    <definedName name="Graph5_Reference_Approximate_Unsimplified" localSheetId="3">#REF!</definedName>
    <definedName name="Graph5_Reference_Approximate_Unsimplified">#REF!</definedName>
    <definedName name="Graph5_Reference_Average" localSheetId="3">#REF!</definedName>
    <definedName name="Graph5_Reference_Average">#REF!</definedName>
    <definedName name="Graph5_Reference_Prediction_at_Base_levels" localSheetId="3">#REF!</definedName>
    <definedName name="Graph5_Reference_Prediction_at_Base_levels">#REF!</definedName>
    <definedName name="Graph6_" localSheetId="3">#REF!</definedName>
    <definedName name="Graph6_">#REF!</definedName>
    <definedName name="Graph6_60___Actual" localSheetId="3">#REF!</definedName>
    <definedName name="Graph6_60___Actual">#REF!</definedName>
    <definedName name="Graph6_60___Fitted" localSheetId="3">#REF!</definedName>
    <definedName name="Graph6_60___Fitted">#REF!</definedName>
    <definedName name="Graph6_70___Actual" localSheetId="3">#REF!</definedName>
    <definedName name="Graph6_70___Actual">#REF!</definedName>
    <definedName name="Graph6_70___Fitted" localSheetId="3">#REF!</definedName>
    <definedName name="Graph6_70___Fitted">#REF!</definedName>
    <definedName name="Graph6_80___Actual" localSheetId="3">#REF!</definedName>
    <definedName name="Graph6_80___Actual">#REF!</definedName>
    <definedName name="Graph6_80___Fitted" localSheetId="3">#REF!</definedName>
    <definedName name="Graph6_80___Fitted">#REF!</definedName>
    <definedName name="Graph6_90___Actual" localSheetId="3">#REF!</definedName>
    <definedName name="Graph6_90___Actual">#REF!</definedName>
    <definedName name="Graph6_90___Fitted" localSheetId="3">#REF!</definedName>
    <definedName name="Graph6_90___Fitted">#REF!</definedName>
    <definedName name="Graph6_Exposure" localSheetId="3">#REF!</definedName>
    <definedName name="Graph6_Exposure">#REF!</definedName>
    <definedName name="Graph6_Fitted_Average" localSheetId="3">#REF!</definedName>
    <definedName name="Graph6_Fitted_Average">#REF!</definedName>
    <definedName name="Graph6_Model_Approximate_Unsimplified" localSheetId="3">#REF!</definedName>
    <definedName name="Graph6_Model_Approximate_Unsimplified">#REF!</definedName>
    <definedName name="Graph6_Model_Prediction___2_Standard_Errors" localSheetId="3">#REF!</definedName>
    <definedName name="Graph6_Model_Prediction___2_Standard_Errors">#REF!</definedName>
    <definedName name="Graph6_Model_Prediction_at_Base_levels" localSheetId="3">#REF!</definedName>
    <definedName name="Graph6_Model_Prediction_at_Base_levels">#REF!</definedName>
    <definedName name="Graph6_Observed_Average" localSheetId="3">#REF!</definedName>
    <definedName name="Graph6_Observed_Average">#REF!</definedName>
    <definedName name="Graph6_Observed_Reference_Average" localSheetId="3">#REF!</definedName>
    <definedName name="Graph6_Observed_Reference_Average">#REF!</definedName>
    <definedName name="Graph6_Reference_Approximate_Unsimplified" localSheetId="3">#REF!</definedName>
    <definedName name="Graph6_Reference_Approximate_Unsimplified">#REF!</definedName>
    <definedName name="Graph6_Reference_Average" localSheetId="3">#REF!</definedName>
    <definedName name="Graph6_Reference_Average">#REF!</definedName>
    <definedName name="Graph6_Reference_Prediction_at_Base_levels" localSheetId="3">#REF!</definedName>
    <definedName name="Graph6_Reference_Prediction_at_Base_levels">#REF!</definedName>
    <definedName name="Graph8_Exposure" localSheetId="3">#REF!</definedName>
    <definedName name="Graph8_Exposure">#REF!</definedName>
    <definedName name="Graph8_Fitted_Average" localSheetId="3">#REF!</definedName>
    <definedName name="Graph8_Fitted_Average">#REF!</definedName>
    <definedName name="Graph8_Model_Approximate_Unsimplified" localSheetId="3">#REF!</definedName>
    <definedName name="Graph8_Model_Approximate_Unsimplified">#REF!</definedName>
    <definedName name="Graph8_Model_Prediction___2_Standard_Errors" localSheetId="3">#REF!</definedName>
    <definedName name="Graph8_Model_Prediction___2_Standard_Errors">#REF!</definedName>
    <definedName name="Graph8_Model_Prediction_at_Base_levels" localSheetId="3">#REF!</definedName>
    <definedName name="Graph8_Model_Prediction_at_Base_levels">#REF!</definedName>
    <definedName name="Graph8_Observed_Average" localSheetId="3">#REF!</definedName>
    <definedName name="Graph8_Observed_Average">#REF!</definedName>
    <definedName name="Graph8_Observed_Reference_Average" localSheetId="3">#REF!</definedName>
    <definedName name="Graph8_Observed_Reference_Average">#REF!</definedName>
    <definedName name="Graph8_Reference_Approximate_Unsimplified" localSheetId="3">#REF!</definedName>
    <definedName name="Graph8_Reference_Approximate_Unsimplified">#REF!</definedName>
    <definedName name="Graph8_Reference_Average" localSheetId="3">#REF!</definedName>
    <definedName name="Graph8_Reference_Average">#REF!</definedName>
    <definedName name="Graph8_Reference_Prediction_at_Base_levels" localSheetId="3">#REF!</definedName>
    <definedName name="Graph8_Reference_Prediction_at_Base_levels">#REF!</definedName>
    <definedName name="Graph9_Exposure" localSheetId="3">#REF!</definedName>
    <definedName name="Graph9_Exposure">#REF!</definedName>
    <definedName name="Graph9_Fitted_Average" localSheetId="3">#REF!</definedName>
    <definedName name="Graph9_Fitted_Average">#REF!</definedName>
    <definedName name="Graph9_Model_Approximate_Unsimplified" localSheetId="3">#REF!</definedName>
    <definedName name="Graph9_Model_Approximate_Unsimplified">#REF!</definedName>
    <definedName name="Graph9_Model_Prediction___2_Standard_Errors" localSheetId="3">#REF!</definedName>
    <definedName name="Graph9_Model_Prediction___2_Standard_Errors">#REF!</definedName>
    <definedName name="Graph9_Model_Prediction_at_Base_levels" localSheetId="3">#REF!</definedName>
    <definedName name="Graph9_Model_Prediction_at_Base_levels">#REF!</definedName>
    <definedName name="Graph9_Observed_Average" localSheetId="3">#REF!</definedName>
    <definedName name="Graph9_Observed_Average">#REF!</definedName>
    <definedName name="Graph9_Observed_Reference_Average" localSheetId="3">#REF!</definedName>
    <definedName name="Graph9_Observed_Reference_Average">#REF!</definedName>
    <definedName name="Graph9_Reference_Approximate_Unsimplified" localSheetId="3">#REF!</definedName>
    <definedName name="Graph9_Reference_Approximate_Unsimplified">#REF!</definedName>
    <definedName name="Graph9_Reference_Average" localSheetId="3">#REF!</definedName>
    <definedName name="Graph9_Reference_Average">#REF!</definedName>
    <definedName name="Graph9_Reference_Prediction_at_Base_levels" localSheetId="3">#REF!</definedName>
    <definedName name="Graph9_Reference_Prediction_at_Base_levels">#REF!</definedName>
  </definedNames>
  <calcPr calcId="152511"/>
</workbook>
</file>

<file path=xl/calcChain.xml><?xml version="1.0" encoding="utf-8"?>
<calcChain xmlns="http://schemas.openxmlformats.org/spreadsheetml/2006/main">
  <c r="Q8" i="13" l="1"/>
  <c r="F203" i="12"/>
  <c r="E203" i="12"/>
  <c r="D203" i="12"/>
  <c r="C203" i="12"/>
  <c r="P5" i="14" l="1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 s="1"/>
  <c r="P126" i="14" s="1"/>
  <c r="P127" i="14" s="1"/>
  <c r="P128" i="14" s="1"/>
  <c r="P129" i="14" s="1"/>
  <c r="P130" i="14" s="1"/>
  <c r="P131" i="14" s="1"/>
  <c r="P132" i="14" s="1"/>
  <c r="P133" i="14" s="1"/>
  <c r="P134" i="14" s="1"/>
  <c r="P135" i="14" s="1"/>
  <c r="P136" i="14" s="1"/>
  <c r="P137" i="14" s="1"/>
  <c r="P138" i="14" s="1"/>
  <c r="P139" i="14" s="1"/>
  <c r="P140" i="14" s="1"/>
  <c r="P141" i="14" s="1"/>
  <c r="P142" i="14" s="1"/>
  <c r="P143" i="14" s="1"/>
  <c r="P144" i="14" s="1"/>
  <c r="P145" i="14" s="1"/>
  <c r="P146" i="14" s="1"/>
  <c r="P147" i="14" s="1"/>
  <c r="P148" i="14" s="1"/>
  <c r="P149" i="14" s="1"/>
  <c r="P150" i="14" s="1"/>
  <c r="P151" i="14" s="1"/>
  <c r="P152" i="14" s="1"/>
  <c r="P153" i="14" s="1"/>
  <c r="P154" i="14" s="1"/>
  <c r="P155" i="14" s="1"/>
  <c r="P156" i="14" s="1"/>
  <c r="P157" i="14" s="1"/>
  <c r="P158" i="14" s="1"/>
  <c r="P159" i="14" s="1"/>
  <c r="P160" i="14" s="1"/>
  <c r="P161" i="14" s="1"/>
  <c r="P162" i="14" s="1"/>
  <c r="P163" i="14" s="1"/>
  <c r="P164" i="14" s="1"/>
  <c r="P165" i="14" s="1"/>
  <c r="P166" i="14" s="1"/>
  <c r="P167" i="14" s="1"/>
  <c r="P168" i="14" s="1"/>
  <c r="P169" i="14" s="1"/>
  <c r="P170" i="14" s="1"/>
  <c r="P171" i="14" s="1"/>
  <c r="P172" i="14" s="1"/>
  <c r="P173" i="14" s="1"/>
  <c r="P174" i="14" s="1"/>
  <c r="P175" i="14" s="1"/>
  <c r="P176" i="14" s="1"/>
  <c r="P177" i="14" s="1"/>
  <c r="P178" i="14" s="1"/>
  <c r="P179" i="14" s="1"/>
  <c r="P180" i="14" s="1"/>
  <c r="P181" i="14" s="1"/>
  <c r="P182" i="14" s="1"/>
  <c r="P183" i="14" s="1"/>
  <c r="P184" i="14" s="1"/>
  <c r="P185" i="14" s="1"/>
  <c r="P186" i="14" s="1"/>
  <c r="P187" i="14" s="1"/>
  <c r="P188" i="14" s="1"/>
  <c r="P189" i="14" s="1"/>
  <c r="P190" i="14" s="1"/>
  <c r="P191" i="14" s="1"/>
  <c r="P192" i="14" s="1"/>
  <c r="P193" i="14" s="1"/>
  <c r="P194" i="14" s="1"/>
  <c r="P195" i="14" s="1"/>
  <c r="P196" i="14" s="1"/>
  <c r="P197" i="14" s="1"/>
  <c r="P198" i="14" s="1"/>
  <c r="P199" i="14" s="1"/>
  <c r="P200" i="14" s="1"/>
  <c r="P201" i="14" s="1"/>
  <c r="P202" i="14" s="1"/>
  <c r="P203" i="14" s="1"/>
  <c r="P204" i="14" s="1"/>
  <c r="P205" i="14" s="1"/>
  <c r="P206" i="14" s="1"/>
  <c r="P207" i="14" s="1"/>
  <c r="P208" i="14" s="1"/>
  <c r="P209" i="14" s="1"/>
  <c r="P210" i="14" s="1"/>
  <c r="P211" i="14" s="1"/>
  <c r="P212" i="14" s="1"/>
  <c r="P213" i="14" s="1"/>
  <c r="P214" i="14" s="1"/>
  <c r="P215" i="14" s="1"/>
  <c r="P216" i="14" s="1"/>
  <c r="P217" i="14" s="1"/>
  <c r="P218" i="14" s="1"/>
  <c r="P219" i="14" s="1"/>
  <c r="P220" i="14" s="1"/>
  <c r="P221" i="14" s="1"/>
  <c r="P222" i="14" s="1"/>
  <c r="P223" i="14" s="1"/>
  <c r="P224" i="14" s="1"/>
  <c r="P225" i="14" s="1"/>
  <c r="P226" i="14" s="1"/>
  <c r="P227" i="14" s="1"/>
  <c r="P228" i="14" s="1"/>
  <c r="P229" i="14" s="1"/>
  <c r="P230" i="14" s="1"/>
  <c r="P231" i="14" s="1"/>
  <c r="P232" i="14" s="1"/>
  <c r="P233" i="14" s="1"/>
  <c r="P234" i="14" s="1"/>
  <c r="P235" i="14" s="1"/>
  <c r="P236" i="14" s="1"/>
  <c r="P237" i="14" s="1"/>
  <c r="P238" i="14" s="1"/>
  <c r="P239" i="14" s="1"/>
  <c r="P240" i="14" s="1"/>
  <c r="P241" i="14" s="1"/>
  <c r="P242" i="14" s="1"/>
  <c r="P243" i="14" s="1"/>
  <c r="P244" i="14" s="1"/>
  <c r="P245" i="14" s="1"/>
  <c r="P246" i="14" s="1"/>
  <c r="P247" i="14" s="1"/>
  <c r="P248" i="14" s="1"/>
  <c r="P249" i="14" s="1"/>
  <c r="P250" i="14" s="1"/>
  <c r="P251" i="14" s="1"/>
  <c r="P252" i="14" s="1"/>
  <c r="P253" i="14" s="1"/>
  <c r="P254" i="14" s="1"/>
  <c r="P255" i="14" s="1"/>
  <c r="P256" i="14" s="1"/>
  <c r="P257" i="14" s="1"/>
  <c r="P258" i="14" s="1"/>
  <c r="P259" i="14" s="1"/>
  <c r="P260" i="14" s="1"/>
  <c r="P261" i="14" s="1"/>
  <c r="P262" i="14" s="1"/>
  <c r="P263" i="14" s="1"/>
  <c r="P264" i="14" s="1"/>
  <c r="P265" i="14" s="1"/>
  <c r="P266" i="14" s="1"/>
  <c r="P267" i="14" s="1"/>
  <c r="P268" i="14" s="1"/>
  <c r="P269" i="14" s="1"/>
  <c r="P270" i="14" s="1"/>
  <c r="P271" i="14" s="1"/>
  <c r="P272" i="14" s="1"/>
  <c r="P273" i="14" s="1"/>
  <c r="P274" i="14" s="1"/>
  <c r="P275" i="14" s="1"/>
  <c r="P276" i="14" s="1"/>
  <c r="P277" i="14" s="1"/>
  <c r="P278" i="14" s="1"/>
  <c r="P279" i="14" s="1"/>
  <c r="P280" i="14" s="1"/>
  <c r="P281" i="14" s="1"/>
  <c r="P282" i="14" s="1"/>
  <c r="P283" i="14" s="1"/>
  <c r="P284" i="14" s="1"/>
  <c r="P285" i="14" s="1"/>
  <c r="P286" i="14" s="1"/>
  <c r="P287" i="14" s="1"/>
  <c r="P288" i="14" s="1"/>
  <c r="P289" i="14" s="1"/>
  <c r="P290" i="14" s="1"/>
  <c r="P291" i="14" s="1"/>
  <c r="P292" i="14" s="1"/>
  <c r="P293" i="14" s="1"/>
  <c r="P294" i="14" s="1"/>
  <c r="P295" i="14" s="1"/>
  <c r="P296" i="14" s="1"/>
  <c r="P297" i="14" s="1"/>
  <c r="P298" i="14" s="1"/>
  <c r="P299" i="14" s="1"/>
  <c r="P300" i="14" s="1"/>
  <c r="P301" i="14" s="1"/>
  <c r="P302" i="14" s="1"/>
  <c r="P303" i="14" s="1"/>
  <c r="P304" i="14" s="1"/>
  <c r="P305" i="14" s="1"/>
  <c r="P306" i="14" s="1"/>
  <c r="P307" i="14" s="1"/>
  <c r="P308" i="14" s="1"/>
  <c r="P309" i="14" s="1"/>
  <c r="P310" i="14" s="1"/>
  <c r="P311" i="14" s="1"/>
  <c r="P312" i="14" s="1"/>
  <c r="P313" i="14" s="1"/>
  <c r="P314" i="14" s="1"/>
  <c r="P315" i="14" s="1"/>
  <c r="P316" i="14" s="1"/>
  <c r="P317" i="14" s="1"/>
  <c r="P318" i="14" s="1"/>
  <c r="P319" i="14" s="1"/>
  <c r="P320" i="14" s="1"/>
  <c r="P321" i="14" s="1"/>
  <c r="P322" i="14" s="1"/>
  <c r="P323" i="14" s="1"/>
  <c r="P324" i="14" s="1"/>
  <c r="P325" i="14" s="1"/>
  <c r="P326" i="14" s="1"/>
  <c r="P327" i="14" s="1"/>
  <c r="P328" i="14" s="1"/>
  <c r="P329" i="14" s="1"/>
  <c r="P330" i="14" s="1"/>
  <c r="P331" i="14" s="1"/>
  <c r="P332" i="14" s="1"/>
  <c r="P333" i="14" s="1"/>
  <c r="P334" i="14" s="1"/>
  <c r="P335" i="14" s="1"/>
  <c r="P336" i="14" s="1"/>
  <c r="P337" i="14" s="1"/>
  <c r="P338" i="14" s="1"/>
  <c r="P339" i="14" s="1"/>
  <c r="P340" i="14" s="1"/>
  <c r="P341" i="14" s="1"/>
  <c r="P342" i="14" s="1"/>
  <c r="P343" i="14" s="1"/>
  <c r="P344" i="14" s="1"/>
  <c r="P345" i="14" s="1"/>
  <c r="P346" i="14" s="1"/>
  <c r="P347" i="14" s="1"/>
  <c r="P348" i="14" s="1"/>
  <c r="P349" i="14" s="1"/>
  <c r="P350" i="14" s="1"/>
  <c r="P351" i="14" s="1"/>
  <c r="P352" i="14" s="1"/>
  <c r="P353" i="14" s="1"/>
  <c r="P354" i="14" s="1"/>
  <c r="P355" i="14" s="1"/>
  <c r="P356" i="14" s="1"/>
  <c r="P357" i="14" s="1"/>
  <c r="P358" i="14" s="1"/>
  <c r="P359" i="14" s="1"/>
  <c r="P360" i="14" s="1"/>
  <c r="P361" i="14" s="1"/>
  <c r="P362" i="14" s="1"/>
  <c r="P363" i="14" s="1"/>
  <c r="P4" i="14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 s="1"/>
  <c r="S126" i="11" s="1"/>
  <c r="S127" i="11" s="1"/>
  <c r="S128" i="11" s="1"/>
  <c r="S129" i="11" s="1"/>
  <c r="S130" i="11" s="1"/>
  <c r="S131" i="11" s="1"/>
  <c r="S132" i="11" s="1"/>
  <c r="S133" i="11" s="1"/>
  <c r="S134" i="11" s="1"/>
  <c r="S135" i="11" s="1"/>
  <c r="S136" i="11" s="1"/>
  <c r="S137" i="11" s="1"/>
  <c r="S138" i="11" s="1"/>
  <c r="S139" i="11" s="1"/>
  <c r="S140" i="11" s="1"/>
  <c r="S141" i="11" s="1"/>
  <c r="S142" i="11" s="1"/>
  <c r="S143" i="11" s="1"/>
  <c r="S144" i="11" s="1"/>
  <c r="S145" i="11" s="1"/>
  <c r="S146" i="11" s="1"/>
  <c r="S147" i="11" s="1"/>
  <c r="S148" i="11" s="1"/>
  <c r="S149" i="11" s="1"/>
  <c r="S150" i="11" s="1"/>
  <c r="S151" i="11" s="1"/>
  <c r="S152" i="11" s="1"/>
  <c r="S153" i="11" s="1"/>
  <c r="S154" i="11" s="1"/>
  <c r="S155" i="11" s="1"/>
  <c r="S156" i="11" s="1"/>
  <c r="S157" i="11" s="1"/>
  <c r="S158" i="11" s="1"/>
  <c r="S159" i="11" s="1"/>
  <c r="S160" i="11" s="1"/>
  <c r="S161" i="11" s="1"/>
  <c r="S162" i="11" s="1"/>
  <c r="S163" i="11" s="1"/>
  <c r="S164" i="11" s="1"/>
  <c r="S165" i="11" s="1"/>
  <c r="S166" i="11" s="1"/>
  <c r="S167" i="11" s="1"/>
  <c r="S168" i="11" s="1"/>
  <c r="S169" i="11" s="1"/>
  <c r="S170" i="11" s="1"/>
  <c r="S171" i="11" s="1"/>
  <c r="S172" i="11" s="1"/>
  <c r="S173" i="11" s="1"/>
  <c r="S174" i="11" s="1"/>
  <c r="S175" i="11" s="1"/>
  <c r="S176" i="11" s="1"/>
  <c r="S177" i="11" s="1"/>
  <c r="S178" i="11" s="1"/>
  <c r="S179" i="11" s="1"/>
  <c r="S180" i="11" s="1"/>
  <c r="S181" i="11" s="1"/>
  <c r="S182" i="11" s="1"/>
  <c r="S183" i="11" s="1"/>
  <c r="S184" i="11" s="1"/>
  <c r="S185" i="11" s="1"/>
  <c r="S186" i="11" s="1"/>
  <c r="S187" i="11" s="1"/>
  <c r="S188" i="11" s="1"/>
  <c r="S189" i="11" s="1"/>
  <c r="S190" i="11" s="1"/>
  <c r="S191" i="11" s="1"/>
  <c r="S192" i="11" s="1"/>
  <c r="S193" i="11" s="1"/>
  <c r="S194" i="11" s="1"/>
  <c r="S195" i="11" s="1"/>
  <c r="S196" i="11" s="1"/>
  <c r="S197" i="11" s="1"/>
  <c r="S198" i="11" s="1"/>
  <c r="S199" i="11" s="1"/>
  <c r="S200" i="11" s="1"/>
  <c r="S201" i="11" s="1"/>
  <c r="S202" i="11" s="1"/>
  <c r="S203" i="11" s="1"/>
  <c r="S204" i="11" s="1"/>
  <c r="S205" i="11" s="1"/>
  <c r="S206" i="11" s="1"/>
  <c r="S207" i="11" s="1"/>
  <c r="S208" i="11" s="1"/>
  <c r="S209" i="11" s="1"/>
  <c r="S210" i="11" s="1"/>
  <c r="S211" i="11" s="1"/>
  <c r="S212" i="11" s="1"/>
  <c r="S213" i="11" s="1"/>
  <c r="S214" i="11" s="1"/>
  <c r="S215" i="11" s="1"/>
  <c r="S216" i="11" s="1"/>
  <c r="S217" i="11" s="1"/>
  <c r="S218" i="11" s="1"/>
  <c r="S219" i="11" s="1"/>
  <c r="S220" i="11" s="1"/>
  <c r="S221" i="11" s="1"/>
  <c r="S222" i="11" s="1"/>
  <c r="S223" i="11" s="1"/>
  <c r="S224" i="11" s="1"/>
  <c r="S225" i="11" s="1"/>
  <c r="S226" i="11" s="1"/>
  <c r="S227" i="11" s="1"/>
  <c r="S228" i="11" s="1"/>
  <c r="S229" i="11" s="1"/>
  <c r="S230" i="11" s="1"/>
  <c r="S231" i="11" s="1"/>
  <c r="S232" i="11" s="1"/>
  <c r="S233" i="11" s="1"/>
  <c r="S234" i="11" s="1"/>
  <c r="S235" i="11" s="1"/>
  <c r="S236" i="11" s="1"/>
  <c r="S237" i="11" s="1"/>
  <c r="S238" i="11" s="1"/>
  <c r="S239" i="11" s="1"/>
  <c r="S240" i="11" s="1"/>
  <c r="S241" i="11" s="1"/>
  <c r="S242" i="11" s="1"/>
  <c r="S243" i="11" s="1"/>
  <c r="S244" i="11" s="1"/>
  <c r="S245" i="11" s="1"/>
  <c r="S246" i="11" s="1"/>
  <c r="S247" i="11" s="1"/>
  <c r="S248" i="11" s="1"/>
  <c r="S249" i="11" s="1"/>
  <c r="S250" i="11" s="1"/>
  <c r="S251" i="11" s="1"/>
  <c r="S252" i="11" s="1"/>
  <c r="S253" i="11" s="1"/>
  <c r="S254" i="11" s="1"/>
  <c r="S255" i="11" s="1"/>
  <c r="S256" i="11" s="1"/>
  <c r="S257" i="11" s="1"/>
  <c r="S258" i="11" s="1"/>
  <c r="S259" i="11" s="1"/>
  <c r="S260" i="11" s="1"/>
  <c r="S261" i="11" s="1"/>
  <c r="S262" i="11" s="1"/>
  <c r="S263" i="11" s="1"/>
  <c r="S264" i="11" s="1"/>
  <c r="S265" i="11" s="1"/>
  <c r="S266" i="11" s="1"/>
  <c r="S267" i="11" s="1"/>
  <c r="S268" i="11" s="1"/>
  <c r="S269" i="11" s="1"/>
  <c r="S270" i="11" s="1"/>
  <c r="S271" i="11" s="1"/>
  <c r="S272" i="11" s="1"/>
  <c r="S273" i="11" s="1"/>
  <c r="S274" i="11" s="1"/>
  <c r="S275" i="11" s="1"/>
  <c r="S276" i="11" s="1"/>
  <c r="S277" i="11" s="1"/>
  <c r="S278" i="11" s="1"/>
  <c r="S279" i="11" s="1"/>
  <c r="S280" i="11" s="1"/>
  <c r="S281" i="11" s="1"/>
  <c r="S282" i="11" s="1"/>
  <c r="S283" i="11" s="1"/>
  <c r="S284" i="11" s="1"/>
  <c r="S285" i="11" s="1"/>
  <c r="S286" i="11" s="1"/>
  <c r="S287" i="11" s="1"/>
  <c r="S288" i="11" s="1"/>
  <c r="S289" i="11" s="1"/>
  <c r="S290" i="11" s="1"/>
  <c r="S291" i="11" s="1"/>
  <c r="S292" i="11" s="1"/>
  <c r="S293" i="11" s="1"/>
  <c r="S294" i="11" s="1"/>
  <c r="S295" i="11" s="1"/>
  <c r="S296" i="11" s="1"/>
  <c r="S297" i="11" s="1"/>
  <c r="S298" i="11" s="1"/>
  <c r="S299" i="11" s="1"/>
  <c r="S300" i="11" s="1"/>
  <c r="S301" i="11" s="1"/>
  <c r="S302" i="11" s="1"/>
  <c r="S303" i="11" s="1"/>
  <c r="S304" i="11" s="1"/>
  <c r="S305" i="11" s="1"/>
  <c r="S306" i="11" s="1"/>
  <c r="S307" i="11" s="1"/>
  <c r="S308" i="11" s="1"/>
  <c r="S309" i="11" s="1"/>
  <c r="S310" i="11" s="1"/>
  <c r="S311" i="11" s="1"/>
  <c r="S312" i="11" s="1"/>
  <c r="S313" i="11" s="1"/>
  <c r="S314" i="11" s="1"/>
  <c r="S315" i="11" s="1"/>
  <c r="S316" i="11" s="1"/>
  <c r="S317" i="11" s="1"/>
  <c r="S318" i="11" s="1"/>
  <c r="S319" i="11" s="1"/>
  <c r="S320" i="11" s="1"/>
  <c r="S321" i="11" s="1"/>
  <c r="S322" i="11" s="1"/>
  <c r="S323" i="11" s="1"/>
  <c r="S324" i="11" s="1"/>
  <c r="S325" i="11" s="1"/>
  <c r="S326" i="11" s="1"/>
  <c r="S327" i="11" s="1"/>
  <c r="S328" i="11" s="1"/>
  <c r="S329" i="11" s="1"/>
  <c r="S330" i="11" s="1"/>
  <c r="S331" i="11" s="1"/>
  <c r="S332" i="11" s="1"/>
  <c r="S333" i="11" s="1"/>
  <c r="S334" i="11" s="1"/>
  <c r="S335" i="11" s="1"/>
  <c r="S336" i="11" s="1"/>
  <c r="S337" i="11" s="1"/>
  <c r="S338" i="11" s="1"/>
  <c r="S339" i="11" s="1"/>
  <c r="S340" i="11" s="1"/>
  <c r="S341" i="11" s="1"/>
  <c r="S342" i="11" s="1"/>
  <c r="S343" i="11" s="1"/>
  <c r="S344" i="11" s="1"/>
  <c r="S345" i="11" s="1"/>
  <c r="S346" i="11" s="1"/>
  <c r="S347" i="11" s="1"/>
  <c r="S348" i="11" s="1"/>
  <c r="S349" i="11" s="1"/>
  <c r="S350" i="11" s="1"/>
  <c r="S351" i="11" s="1"/>
  <c r="S352" i="11" s="1"/>
  <c r="S353" i="11" s="1"/>
  <c r="S354" i="11" s="1"/>
  <c r="S355" i="11" s="1"/>
  <c r="S356" i="11" s="1"/>
  <c r="S357" i="11" s="1"/>
  <c r="S358" i="11" s="1"/>
  <c r="S359" i="11" s="1"/>
  <c r="S360" i="11" s="1"/>
  <c r="S361" i="11" s="1"/>
  <c r="S362" i="11" s="1"/>
  <c r="S363" i="11" s="1"/>
  <c r="S4" i="11"/>
  <c r="B168" i="13" l="1"/>
  <c r="B167" i="13"/>
  <c r="U16" i="14"/>
  <c r="U28" i="14" s="1"/>
  <c r="U40" i="14" s="1"/>
  <c r="U52" i="14" s="1"/>
  <c r="U64" i="14" s="1"/>
  <c r="U76" i="14" s="1"/>
  <c r="U88" i="14" s="1"/>
  <c r="U100" i="14" s="1"/>
  <c r="U112" i="14" s="1"/>
  <c r="U124" i="14" s="1"/>
  <c r="U136" i="14" s="1"/>
  <c r="U148" i="14" s="1"/>
  <c r="U160" i="14" s="1"/>
  <c r="U172" i="14" s="1"/>
  <c r="U184" i="14" s="1"/>
  <c r="U196" i="14" s="1"/>
  <c r="U208" i="14" s="1"/>
  <c r="U220" i="14" s="1"/>
  <c r="U232" i="14" s="1"/>
  <c r="U244" i="14" s="1"/>
  <c r="U256" i="14" s="1"/>
  <c r="U268" i="14" s="1"/>
  <c r="U280" i="14" s="1"/>
  <c r="U292" i="14" s="1"/>
  <c r="U304" i="14" s="1"/>
  <c r="U316" i="14" s="1"/>
  <c r="U328" i="14" s="1"/>
  <c r="U340" i="14" s="1"/>
  <c r="U352" i="14" s="1"/>
  <c r="U5" i="14"/>
  <c r="U6" i="14" s="1"/>
  <c r="U7" i="14" s="1"/>
  <c r="V16" i="11"/>
  <c r="V28" i="11" s="1"/>
  <c r="V40" i="11" s="1"/>
  <c r="V52" i="11" s="1"/>
  <c r="V64" i="11" s="1"/>
  <c r="V76" i="11" s="1"/>
  <c r="V88" i="11" s="1"/>
  <c r="V100" i="11" s="1"/>
  <c r="V112" i="11" s="1"/>
  <c r="V124" i="11" s="1"/>
  <c r="V136" i="11" s="1"/>
  <c r="V148" i="11" s="1"/>
  <c r="V160" i="11" s="1"/>
  <c r="V172" i="11" s="1"/>
  <c r="V184" i="11" s="1"/>
  <c r="V196" i="11" s="1"/>
  <c r="V208" i="11" s="1"/>
  <c r="V220" i="11" s="1"/>
  <c r="V232" i="11" s="1"/>
  <c r="V244" i="11" s="1"/>
  <c r="V256" i="11" s="1"/>
  <c r="V268" i="11" s="1"/>
  <c r="V280" i="11" s="1"/>
  <c r="V292" i="11" s="1"/>
  <c r="V304" i="11" s="1"/>
  <c r="V316" i="11" s="1"/>
  <c r="V328" i="11" s="1"/>
  <c r="V340" i="11" s="1"/>
  <c r="V352" i="11" s="1"/>
  <c r="V5" i="11"/>
  <c r="V17" i="11" s="1"/>
  <c r="V29" i="11" s="1"/>
  <c r="V41" i="11" s="1"/>
  <c r="V53" i="11" s="1"/>
  <c r="V65" i="11" s="1"/>
  <c r="V77" i="11" s="1"/>
  <c r="V89" i="11" s="1"/>
  <c r="V101" i="11" s="1"/>
  <c r="V113" i="11" s="1"/>
  <c r="V125" i="11" s="1"/>
  <c r="V137" i="11" s="1"/>
  <c r="V149" i="11" s="1"/>
  <c r="V161" i="11" s="1"/>
  <c r="V173" i="11" s="1"/>
  <c r="V185" i="11" s="1"/>
  <c r="V197" i="11" s="1"/>
  <c r="V209" i="11" s="1"/>
  <c r="V221" i="11" s="1"/>
  <c r="V233" i="11" s="1"/>
  <c r="V245" i="11" s="1"/>
  <c r="V257" i="11" s="1"/>
  <c r="V269" i="11" s="1"/>
  <c r="V281" i="11" s="1"/>
  <c r="V293" i="11" s="1"/>
  <c r="V305" i="11" s="1"/>
  <c r="V317" i="11" s="1"/>
  <c r="V329" i="11" s="1"/>
  <c r="V341" i="11" s="1"/>
  <c r="V353" i="11" s="1"/>
  <c r="B330" i="12"/>
  <c r="B329" i="12"/>
  <c r="V6" i="11" l="1"/>
  <c r="I5" i="14"/>
  <c r="I5" i="11"/>
  <c r="I29" i="11"/>
  <c r="I53" i="11"/>
  <c r="I77" i="11"/>
  <c r="I101" i="11"/>
  <c r="I125" i="11"/>
  <c r="I149" i="11"/>
  <c r="I173" i="11"/>
  <c r="I197" i="11"/>
  <c r="I221" i="11"/>
  <c r="I245" i="11"/>
  <c r="I269" i="11"/>
  <c r="I293" i="11"/>
  <c r="I317" i="11"/>
  <c r="I341" i="11"/>
  <c r="I64" i="11"/>
  <c r="I112" i="11"/>
  <c r="I6" i="11"/>
  <c r="I40" i="11"/>
  <c r="I16" i="11"/>
  <c r="I88" i="11"/>
  <c r="I136" i="11"/>
  <c r="I160" i="11"/>
  <c r="I184" i="11"/>
  <c r="I208" i="11"/>
  <c r="I232" i="11"/>
  <c r="I256" i="11"/>
  <c r="I280" i="11"/>
  <c r="I328" i="11"/>
  <c r="I148" i="11"/>
  <c r="I353" i="11"/>
  <c r="I352" i="11"/>
  <c r="I316" i="11"/>
  <c r="I292" i="11"/>
  <c r="I196" i="11"/>
  <c r="I100" i="11"/>
  <c r="I4" i="11"/>
  <c r="I257" i="11"/>
  <c r="I161" i="11"/>
  <c r="I65" i="11"/>
  <c r="I220" i="11"/>
  <c r="I124" i="11"/>
  <c r="I28" i="11"/>
  <c r="I281" i="11"/>
  <c r="I185" i="11"/>
  <c r="I305" i="11"/>
  <c r="I340" i="11"/>
  <c r="I304" i="11"/>
  <c r="I209" i="11"/>
  <c r="I113" i="11"/>
  <c r="I17" i="11"/>
  <c r="I268" i="11"/>
  <c r="I172" i="11"/>
  <c r="I76" i="11"/>
  <c r="I329" i="11"/>
  <c r="I89" i="11"/>
  <c r="I244" i="11"/>
  <c r="I52" i="11"/>
  <c r="I233" i="11"/>
  <c r="I137" i="11"/>
  <c r="I41" i="11"/>
  <c r="I356" i="14"/>
  <c r="I340" i="14"/>
  <c r="I324" i="14"/>
  <c r="I304" i="14"/>
  <c r="I281" i="14"/>
  <c r="I260" i="14"/>
  <c r="I240" i="14"/>
  <c r="I217" i="14"/>
  <c r="I196" i="14"/>
  <c r="I176" i="14"/>
  <c r="I153" i="14"/>
  <c r="I132" i="14"/>
  <c r="I112" i="14"/>
  <c r="I89" i="14"/>
  <c r="I68" i="14"/>
  <c r="I48" i="14"/>
  <c r="I25" i="14"/>
  <c r="I355" i="14"/>
  <c r="I339" i="14"/>
  <c r="I321" i="14"/>
  <c r="I300" i="14"/>
  <c r="I280" i="14"/>
  <c r="I257" i="14"/>
  <c r="I236" i="14"/>
  <c r="I216" i="14"/>
  <c r="I193" i="14"/>
  <c r="I172" i="14"/>
  <c r="I152" i="14"/>
  <c r="I129" i="14"/>
  <c r="I108" i="14"/>
  <c r="I88" i="14"/>
  <c r="I65" i="14"/>
  <c r="I44" i="14"/>
  <c r="I24" i="14"/>
  <c r="I353" i="14"/>
  <c r="I337" i="14"/>
  <c r="I320" i="14"/>
  <c r="I297" i="14"/>
  <c r="I276" i="14"/>
  <c r="I256" i="14"/>
  <c r="I233" i="14"/>
  <c r="I212" i="14"/>
  <c r="I192" i="14"/>
  <c r="I169" i="14"/>
  <c r="I148" i="14"/>
  <c r="I128" i="14"/>
  <c r="I105" i="14"/>
  <c r="I84" i="14"/>
  <c r="I64" i="14"/>
  <c r="I41" i="14"/>
  <c r="I20" i="14"/>
  <c r="I352" i="14"/>
  <c r="I273" i="14"/>
  <c r="I232" i="14"/>
  <c r="I168" i="14"/>
  <c r="I124" i="14"/>
  <c r="I81" i="14"/>
  <c r="I40" i="14"/>
  <c r="I348" i="14"/>
  <c r="I313" i="14"/>
  <c r="I249" i="14"/>
  <c r="I185" i="14"/>
  <c r="I144" i="14"/>
  <c r="I121" i="14"/>
  <c r="I100" i="14"/>
  <c r="I80" i="14"/>
  <c r="I16" i="14"/>
  <c r="I363" i="14"/>
  <c r="I347" i="14"/>
  <c r="I331" i="14"/>
  <c r="I312" i="14"/>
  <c r="I289" i="14"/>
  <c r="I268" i="14"/>
  <c r="I248" i="14"/>
  <c r="I225" i="14"/>
  <c r="I204" i="14"/>
  <c r="I184" i="14"/>
  <c r="I161" i="14"/>
  <c r="I140" i="14"/>
  <c r="I120" i="14"/>
  <c r="I97" i="14"/>
  <c r="I76" i="14"/>
  <c r="I56" i="14"/>
  <c r="I33" i="14"/>
  <c r="I12" i="14"/>
  <c r="I336" i="14"/>
  <c r="I296" i="14"/>
  <c r="I209" i="14"/>
  <c r="I145" i="14"/>
  <c r="I104" i="14"/>
  <c r="I17" i="14"/>
  <c r="I332" i="14"/>
  <c r="I272" i="14"/>
  <c r="I228" i="14"/>
  <c r="I164" i="14"/>
  <c r="I36" i="14"/>
  <c r="I361" i="14"/>
  <c r="I345" i="14"/>
  <c r="I329" i="14"/>
  <c r="I308" i="14"/>
  <c r="I288" i="14"/>
  <c r="I265" i="14"/>
  <c r="I244" i="14"/>
  <c r="I224" i="14"/>
  <c r="I201" i="14"/>
  <c r="I180" i="14"/>
  <c r="I160" i="14"/>
  <c r="I137" i="14"/>
  <c r="I116" i="14"/>
  <c r="I96" i="14"/>
  <c r="I73" i="14"/>
  <c r="I52" i="14"/>
  <c r="I32" i="14"/>
  <c r="I9" i="14"/>
  <c r="I316" i="14"/>
  <c r="I252" i="14"/>
  <c r="I188" i="14"/>
  <c r="I60" i="14"/>
  <c r="I4" i="14"/>
  <c r="I292" i="14"/>
  <c r="I208" i="14"/>
  <c r="I57" i="14"/>
  <c r="I360" i="14"/>
  <c r="I344" i="14"/>
  <c r="I328" i="14"/>
  <c r="I305" i="14"/>
  <c r="I284" i="14"/>
  <c r="I264" i="14"/>
  <c r="I241" i="14"/>
  <c r="I220" i="14"/>
  <c r="I200" i="14"/>
  <c r="I177" i="14"/>
  <c r="I156" i="14"/>
  <c r="I136" i="14"/>
  <c r="I113" i="14"/>
  <c r="I92" i="14"/>
  <c r="I72" i="14"/>
  <c r="I49" i="14"/>
  <c r="I28" i="14"/>
  <c r="I8" i="14"/>
  <c r="I323" i="14"/>
  <c r="I315" i="14"/>
  <c r="I307" i="14"/>
  <c r="I299" i="14"/>
  <c r="I291" i="14"/>
  <c r="I283" i="14"/>
  <c r="I275" i="14"/>
  <c r="I267" i="14"/>
  <c r="I259" i="14"/>
  <c r="I251" i="14"/>
  <c r="I243" i="14"/>
  <c r="I235" i="14"/>
  <c r="I227" i="14"/>
  <c r="I219" i="14"/>
  <c r="I211" i="14"/>
  <c r="I203" i="14"/>
  <c r="I195" i="14"/>
  <c r="I187" i="14"/>
  <c r="I179" i="14"/>
  <c r="I171" i="14"/>
  <c r="I163" i="14"/>
  <c r="I155" i="14"/>
  <c r="I147" i="14"/>
  <c r="I139" i="14"/>
  <c r="I131" i="14"/>
  <c r="I123" i="14"/>
  <c r="I115" i="14"/>
  <c r="I107" i="14"/>
  <c r="I99" i="14"/>
  <c r="I91" i="14"/>
  <c r="I83" i="14"/>
  <c r="I75" i="14"/>
  <c r="I67" i="14"/>
  <c r="I59" i="14"/>
  <c r="I51" i="14"/>
  <c r="I43" i="14"/>
  <c r="I35" i="14"/>
  <c r="I27" i="14"/>
  <c r="I19" i="14"/>
  <c r="I11" i="14"/>
  <c r="I362" i="14"/>
  <c r="I354" i="14"/>
  <c r="I346" i="14"/>
  <c r="I338" i="14"/>
  <c r="I330" i="14"/>
  <c r="I322" i="14"/>
  <c r="I314" i="14"/>
  <c r="I306" i="14"/>
  <c r="I298" i="14"/>
  <c r="I290" i="14"/>
  <c r="I282" i="14"/>
  <c r="I274" i="14"/>
  <c r="I266" i="14"/>
  <c r="I258" i="14"/>
  <c r="I250" i="14"/>
  <c r="I242" i="14"/>
  <c r="I234" i="14"/>
  <c r="I226" i="14"/>
  <c r="I218" i="14"/>
  <c r="I210" i="14"/>
  <c r="I202" i="14"/>
  <c r="I194" i="14"/>
  <c r="I186" i="14"/>
  <c r="I178" i="14"/>
  <c r="I170" i="14"/>
  <c r="I162" i="14"/>
  <c r="I154" i="14"/>
  <c r="I146" i="14"/>
  <c r="I138" i="14"/>
  <c r="I130" i="14"/>
  <c r="I122" i="14"/>
  <c r="I114" i="14"/>
  <c r="I106" i="14"/>
  <c r="I98" i="14"/>
  <c r="I90" i="14"/>
  <c r="I82" i="14"/>
  <c r="I74" i="14"/>
  <c r="I66" i="14"/>
  <c r="I58" i="14"/>
  <c r="I50" i="14"/>
  <c r="I42" i="14"/>
  <c r="I34" i="14"/>
  <c r="I26" i="14"/>
  <c r="I18" i="14"/>
  <c r="I10" i="14"/>
  <c r="I359" i="14"/>
  <c r="I351" i="14"/>
  <c r="I343" i="14"/>
  <c r="I335" i="14"/>
  <c r="I327" i="14"/>
  <c r="I319" i="14"/>
  <c r="I311" i="14"/>
  <c r="I303" i="14"/>
  <c r="I295" i="14"/>
  <c r="I287" i="14"/>
  <c r="I279" i="14"/>
  <c r="I271" i="14"/>
  <c r="I263" i="14"/>
  <c r="I255" i="14"/>
  <c r="I247" i="14"/>
  <c r="I239" i="14"/>
  <c r="I231" i="14"/>
  <c r="I223" i="14"/>
  <c r="I215" i="14"/>
  <c r="I207" i="14"/>
  <c r="I199" i="14"/>
  <c r="I191" i="14"/>
  <c r="I183" i="14"/>
  <c r="I175" i="14"/>
  <c r="I167" i="14"/>
  <c r="I159" i="14"/>
  <c r="I151" i="14"/>
  <c r="I143" i="14"/>
  <c r="I135" i="14"/>
  <c r="I127" i="14"/>
  <c r="I119" i="14"/>
  <c r="I111" i="14"/>
  <c r="I103" i="14"/>
  <c r="I95" i="14"/>
  <c r="I87" i="14"/>
  <c r="I79" i="14"/>
  <c r="I71" i="14"/>
  <c r="I63" i="14"/>
  <c r="I55" i="14"/>
  <c r="I47" i="14"/>
  <c r="I39" i="14"/>
  <c r="I31" i="14"/>
  <c r="I23" i="14"/>
  <c r="I15" i="14"/>
  <c r="I7" i="14"/>
  <c r="I358" i="14"/>
  <c r="I350" i="14"/>
  <c r="I342" i="14"/>
  <c r="I334" i="14"/>
  <c r="I326" i="14"/>
  <c r="I318" i="14"/>
  <c r="I310" i="14"/>
  <c r="I302" i="14"/>
  <c r="I294" i="14"/>
  <c r="I286" i="14"/>
  <c r="I278" i="14"/>
  <c r="I270" i="14"/>
  <c r="I262" i="14"/>
  <c r="I254" i="14"/>
  <c r="I246" i="14"/>
  <c r="I238" i="14"/>
  <c r="I230" i="14"/>
  <c r="I222" i="14"/>
  <c r="I214" i="14"/>
  <c r="I206" i="14"/>
  <c r="I198" i="14"/>
  <c r="I190" i="14"/>
  <c r="I182" i="14"/>
  <c r="I174" i="14"/>
  <c r="I166" i="14"/>
  <c r="I158" i="14"/>
  <c r="I150" i="14"/>
  <c r="I142" i="14"/>
  <c r="I134" i="14"/>
  <c r="I126" i="14"/>
  <c r="I118" i="14"/>
  <c r="I110" i="14"/>
  <c r="I102" i="14"/>
  <c r="I94" i="14"/>
  <c r="I86" i="14"/>
  <c r="I78" i="14"/>
  <c r="I70" i="14"/>
  <c r="I62" i="14"/>
  <c r="I54" i="14"/>
  <c r="I46" i="14"/>
  <c r="I38" i="14"/>
  <c r="I30" i="14"/>
  <c r="I22" i="14"/>
  <c r="I14" i="14"/>
  <c r="I6" i="14"/>
  <c r="I357" i="14"/>
  <c r="I349" i="14"/>
  <c r="I341" i="14"/>
  <c r="I333" i="14"/>
  <c r="I325" i="14"/>
  <c r="I317" i="14"/>
  <c r="I309" i="14"/>
  <c r="I301" i="14"/>
  <c r="I293" i="14"/>
  <c r="I285" i="14"/>
  <c r="I277" i="14"/>
  <c r="I269" i="14"/>
  <c r="I261" i="14"/>
  <c r="I253" i="14"/>
  <c r="I245" i="14"/>
  <c r="I237" i="14"/>
  <c r="I229" i="14"/>
  <c r="I221" i="14"/>
  <c r="I213" i="14"/>
  <c r="I205" i="14"/>
  <c r="I197" i="14"/>
  <c r="I189" i="14"/>
  <c r="I181" i="14"/>
  <c r="I173" i="14"/>
  <c r="I165" i="14"/>
  <c r="I157" i="14"/>
  <c r="I149" i="14"/>
  <c r="I141" i="14"/>
  <c r="I133" i="14"/>
  <c r="I125" i="14"/>
  <c r="I117" i="14"/>
  <c r="I109" i="14"/>
  <c r="I101" i="14"/>
  <c r="I93" i="14"/>
  <c r="I85" i="14"/>
  <c r="I77" i="14"/>
  <c r="I69" i="14"/>
  <c r="I61" i="14"/>
  <c r="I53" i="14"/>
  <c r="I45" i="14"/>
  <c r="I37" i="14"/>
  <c r="I29" i="14"/>
  <c r="I21" i="14"/>
  <c r="I13" i="14"/>
  <c r="U19" i="14"/>
  <c r="U31" i="14" s="1"/>
  <c r="U43" i="14" s="1"/>
  <c r="U55" i="14" s="1"/>
  <c r="U67" i="14" s="1"/>
  <c r="U79" i="14" s="1"/>
  <c r="U91" i="14" s="1"/>
  <c r="U103" i="14" s="1"/>
  <c r="U115" i="14" s="1"/>
  <c r="U127" i="14" s="1"/>
  <c r="U139" i="14" s="1"/>
  <c r="U151" i="14" s="1"/>
  <c r="U163" i="14" s="1"/>
  <c r="U175" i="14" s="1"/>
  <c r="U187" i="14" s="1"/>
  <c r="U199" i="14" s="1"/>
  <c r="U211" i="14" s="1"/>
  <c r="U223" i="14" s="1"/>
  <c r="U235" i="14" s="1"/>
  <c r="U247" i="14" s="1"/>
  <c r="U259" i="14" s="1"/>
  <c r="U271" i="14" s="1"/>
  <c r="U283" i="14" s="1"/>
  <c r="U295" i="14" s="1"/>
  <c r="U307" i="14" s="1"/>
  <c r="U319" i="14" s="1"/>
  <c r="U331" i="14" s="1"/>
  <c r="U343" i="14" s="1"/>
  <c r="U355" i="14" s="1"/>
  <c r="U8" i="14"/>
  <c r="U17" i="14"/>
  <c r="U29" i="14" s="1"/>
  <c r="U41" i="14" s="1"/>
  <c r="U53" i="14" s="1"/>
  <c r="U65" i="14" s="1"/>
  <c r="U77" i="14" s="1"/>
  <c r="U89" i="14" s="1"/>
  <c r="U101" i="14" s="1"/>
  <c r="U113" i="14" s="1"/>
  <c r="U125" i="14" s="1"/>
  <c r="U137" i="14" s="1"/>
  <c r="U149" i="14" s="1"/>
  <c r="U161" i="14" s="1"/>
  <c r="U173" i="14" s="1"/>
  <c r="U185" i="14" s="1"/>
  <c r="U197" i="14" s="1"/>
  <c r="U209" i="14" s="1"/>
  <c r="U221" i="14" s="1"/>
  <c r="U233" i="14" s="1"/>
  <c r="U245" i="14" s="1"/>
  <c r="U257" i="14" s="1"/>
  <c r="U269" i="14" s="1"/>
  <c r="U281" i="14" s="1"/>
  <c r="U293" i="14" s="1"/>
  <c r="U305" i="14" s="1"/>
  <c r="U317" i="14" s="1"/>
  <c r="U329" i="14" s="1"/>
  <c r="U341" i="14" s="1"/>
  <c r="U353" i="14" s="1"/>
  <c r="U18" i="14"/>
  <c r="U30" i="14" s="1"/>
  <c r="U42" i="14" s="1"/>
  <c r="U54" i="14" s="1"/>
  <c r="U66" i="14" s="1"/>
  <c r="U78" i="14" s="1"/>
  <c r="U90" i="14" s="1"/>
  <c r="U102" i="14" s="1"/>
  <c r="U114" i="14" s="1"/>
  <c r="U126" i="14" s="1"/>
  <c r="U138" i="14" s="1"/>
  <c r="U150" i="14" s="1"/>
  <c r="U162" i="14" s="1"/>
  <c r="U174" i="14" s="1"/>
  <c r="U186" i="14" s="1"/>
  <c r="U198" i="14" s="1"/>
  <c r="U210" i="14" s="1"/>
  <c r="U222" i="14" s="1"/>
  <c r="U234" i="14" s="1"/>
  <c r="U246" i="14" s="1"/>
  <c r="U258" i="14" s="1"/>
  <c r="U270" i="14" s="1"/>
  <c r="U282" i="14" s="1"/>
  <c r="U294" i="14" s="1"/>
  <c r="U306" i="14" s="1"/>
  <c r="U318" i="14" s="1"/>
  <c r="U330" i="14" s="1"/>
  <c r="U342" i="14" s="1"/>
  <c r="U354" i="14" s="1"/>
  <c r="V7" i="11" l="1"/>
  <c r="V18" i="11"/>
  <c r="Q358" i="14"/>
  <c r="Q282" i="14"/>
  <c r="Q296" i="14"/>
  <c r="Q144" i="14"/>
  <c r="Q240" i="14"/>
  <c r="Q21" i="14"/>
  <c r="Q277" i="14"/>
  <c r="Q38" i="14"/>
  <c r="Q63" i="14"/>
  <c r="Q115" i="14"/>
  <c r="Q141" i="14"/>
  <c r="Q333" i="14"/>
  <c r="Q154" i="14"/>
  <c r="Q293" i="14"/>
  <c r="Q205" i="14"/>
  <c r="Q191" i="14"/>
  <c r="Q284" i="14"/>
  <c r="Q244" i="14"/>
  <c r="Q229" i="14"/>
  <c r="Q174" i="14"/>
  <c r="Q238" i="14"/>
  <c r="Q71" i="14"/>
  <c r="Q327" i="14"/>
  <c r="Q34" i="14"/>
  <c r="Q226" i="14"/>
  <c r="Q123" i="14"/>
  <c r="Q187" i="14"/>
  <c r="Q136" i="14"/>
  <c r="Q265" i="14"/>
  <c r="Q228" i="14"/>
  <c r="Q331" i="14"/>
  <c r="Q297" i="14"/>
  <c r="Q108" i="14"/>
  <c r="Q260" i="14"/>
  <c r="Q221" i="14"/>
  <c r="Q285" i="14"/>
  <c r="Q118" i="14"/>
  <c r="Q15" i="14"/>
  <c r="Q79" i="14"/>
  <c r="Q271" i="14"/>
  <c r="Q170" i="14"/>
  <c r="Q234" i="14"/>
  <c r="Q67" i="14"/>
  <c r="Q323" i="14"/>
  <c r="Q156" i="14"/>
  <c r="Q116" i="14"/>
  <c r="Q184" i="14"/>
  <c r="Q347" i="14"/>
  <c r="Q148" i="14"/>
  <c r="Q112" i="14"/>
  <c r="Q281" i="14"/>
  <c r="Q279" i="14"/>
  <c r="Q8" i="14"/>
  <c r="Q252" i="14"/>
  <c r="Q169" i="14"/>
  <c r="Q70" i="14"/>
  <c r="Q262" i="14"/>
  <c r="Q122" i="14"/>
  <c r="Q316" i="14"/>
  <c r="Q17" i="14"/>
  <c r="Q153" i="14"/>
  <c r="Q309" i="14"/>
  <c r="Q14" i="14"/>
  <c r="Q206" i="14"/>
  <c r="Q103" i="14"/>
  <c r="Q167" i="14"/>
  <c r="Q359" i="14"/>
  <c r="Q258" i="14"/>
  <c r="Q322" i="14"/>
  <c r="Q155" i="14"/>
  <c r="Q220" i="14"/>
  <c r="Q57" i="14"/>
  <c r="Q345" i="14"/>
  <c r="Q80" i="14"/>
  <c r="Q40" i="14"/>
  <c r="Q24" i="14"/>
  <c r="Q340" i="14"/>
  <c r="Q126" i="14"/>
  <c r="Q50" i="14"/>
  <c r="Q344" i="14"/>
  <c r="Q137" i="14"/>
  <c r="Q152" i="14"/>
  <c r="Q134" i="14"/>
  <c r="Q326" i="14"/>
  <c r="Q250" i="14"/>
  <c r="Q329" i="14"/>
  <c r="Q225" i="14"/>
  <c r="Q339" i="14"/>
  <c r="Q317" i="14"/>
  <c r="Q22" i="14"/>
  <c r="Q150" i="14"/>
  <c r="Q214" i="14"/>
  <c r="Q111" i="14"/>
  <c r="Q175" i="14"/>
  <c r="Q303" i="14"/>
  <c r="Q10" i="14"/>
  <c r="Q266" i="14"/>
  <c r="Q330" i="14"/>
  <c r="Q99" i="14"/>
  <c r="Q163" i="14"/>
  <c r="Q241" i="14"/>
  <c r="Q208" i="14"/>
  <c r="Q201" i="14"/>
  <c r="Q361" i="14"/>
  <c r="Q100" i="14"/>
  <c r="Q81" i="14"/>
  <c r="Q233" i="14"/>
  <c r="Q44" i="14"/>
  <c r="Q356" i="14"/>
  <c r="Q62" i="14"/>
  <c r="Q23" i="14"/>
  <c r="Q151" i="14"/>
  <c r="Q203" i="14"/>
  <c r="Q177" i="14"/>
  <c r="Q204" i="14"/>
  <c r="Q313" i="14"/>
  <c r="Q6" i="14"/>
  <c r="Q198" i="14"/>
  <c r="Q159" i="14"/>
  <c r="Q351" i="14"/>
  <c r="Q200" i="14"/>
  <c r="Q160" i="14"/>
  <c r="Q16" i="14"/>
  <c r="Q172" i="14"/>
  <c r="Q69" i="14"/>
  <c r="Q133" i="14"/>
  <c r="Q261" i="14"/>
  <c r="Q325" i="14"/>
  <c r="Q222" i="14"/>
  <c r="Q286" i="14"/>
  <c r="Q55" i="14"/>
  <c r="Q119" i="14"/>
  <c r="Q18" i="14"/>
  <c r="Q82" i="14"/>
  <c r="Q210" i="14"/>
  <c r="Q274" i="14"/>
  <c r="Q171" i="14"/>
  <c r="Q235" i="14"/>
  <c r="Q92" i="14"/>
  <c r="Q264" i="14"/>
  <c r="Q36" i="14"/>
  <c r="Q209" i="14"/>
  <c r="Q289" i="14"/>
  <c r="Q121" i="14"/>
  <c r="Q65" i="14"/>
  <c r="Q236" i="14"/>
  <c r="Q217" i="14"/>
  <c r="Q5" i="14"/>
  <c r="U9" i="14"/>
  <c r="U20" i="14"/>
  <c r="U32" i="14" s="1"/>
  <c r="U44" i="14" s="1"/>
  <c r="U56" i="14" s="1"/>
  <c r="U68" i="14" s="1"/>
  <c r="U80" i="14" s="1"/>
  <c r="U92" i="14" s="1"/>
  <c r="U104" i="14" s="1"/>
  <c r="U116" i="14" s="1"/>
  <c r="U128" i="14" s="1"/>
  <c r="U140" i="14" s="1"/>
  <c r="U152" i="14" s="1"/>
  <c r="U164" i="14" s="1"/>
  <c r="U176" i="14" s="1"/>
  <c r="U188" i="14" s="1"/>
  <c r="U200" i="14" s="1"/>
  <c r="U212" i="14" s="1"/>
  <c r="U224" i="14" s="1"/>
  <c r="U236" i="14" s="1"/>
  <c r="U248" i="14" s="1"/>
  <c r="U260" i="14" s="1"/>
  <c r="U272" i="14" s="1"/>
  <c r="U284" i="14" s="1"/>
  <c r="U296" i="14" s="1"/>
  <c r="U308" i="14" s="1"/>
  <c r="U320" i="14" s="1"/>
  <c r="U332" i="14" s="1"/>
  <c r="U344" i="14" s="1"/>
  <c r="U356" i="14" s="1"/>
  <c r="A135" i="13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V30" i="11" l="1"/>
  <c r="I18" i="11"/>
  <c r="V8" i="11"/>
  <c r="V19" i="11"/>
  <c r="I7" i="11"/>
  <c r="Q192" i="14"/>
  <c r="Q58" i="14"/>
  <c r="Q352" i="14"/>
  <c r="Q215" i="14"/>
  <c r="Q212" i="14"/>
  <c r="Q180" i="14"/>
  <c r="Q91" i="14"/>
  <c r="Q295" i="14"/>
  <c r="Q142" i="14"/>
  <c r="Q353" i="14"/>
  <c r="Q287" i="14"/>
  <c r="Q363" i="14"/>
  <c r="Q87" i="14"/>
  <c r="Q273" i="14"/>
  <c r="Q188" i="14"/>
  <c r="Q362" i="14"/>
  <c r="Q207" i="14"/>
  <c r="Q54" i="14"/>
  <c r="Q89" i="14"/>
  <c r="Q161" i="14"/>
  <c r="Q315" i="14"/>
  <c r="Q162" i="14"/>
  <c r="Q7" i="14"/>
  <c r="Q37" i="14"/>
  <c r="Q294" i="14"/>
  <c r="Q255" i="14"/>
  <c r="Q218" i="14"/>
  <c r="Q149" i="14"/>
  <c r="Q312" i="14"/>
  <c r="Q26" i="14"/>
  <c r="Q48" i="14"/>
  <c r="Q120" i="14"/>
  <c r="Q299" i="14"/>
  <c r="Q146" i="14"/>
  <c r="Q350" i="14"/>
  <c r="Q197" i="14"/>
  <c r="Q56" i="14"/>
  <c r="Q31" i="14"/>
  <c r="Q308" i="14"/>
  <c r="Q254" i="14"/>
  <c r="Q64" i="14"/>
  <c r="Q32" i="14"/>
  <c r="Q35" i="14"/>
  <c r="Q239" i="14"/>
  <c r="Q86" i="14"/>
  <c r="Q20" i="14"/>
  <c r="Q223" i="14"/>
  <c r="Q33" i="14"/>
  <c r="Q318" i="14"/>
  <c r="Q41" i="14"/>
  <c r="Q9" i="14"/>
  <c r="Q27" i="14"/>
  <c r="Q231" i="14"/>
  <c r="Q78" i="14"/>
  <c r="Q348" i="14"/>
  <c r="Q95" i="14"/>
  <c r="Q332" i="14"/>
  <c r="Q190" i="14"/>
  <c r="Q249" i="14"/>
  <c r="Q328" i="14"/>
  <c r="Q298" i="14"/>
  <c r="Q143" i="14"/>
  <c r="Q349" i="14"/>
  <c r="Q280" i="14"/>
  <c r="Q336" i="14"/>
  <c r="Q251" i="14"/>
  <c r="Q98" i="14"/>
  <c r="Q302" i="14"/>
  <c r="Q257" i="14"/>
  <c r="Q102" i="14"/>
  <c r="Q230" i="14"/>
  <c r="Q319" i="14"/>
  <c r="Q85" i="14"/>
  <c r="Q140" i="14"/>
  <c r="Q127" i="14"/>
  <c r="Q164" i="14"/>
  <c r="Q256" i="14"/>
  <c r="Q224" i="14"/>
  <c r="Q107" i="14"/>
  <c r="Q311" i="14"/>
  <c r="Q158" i="14"/>
  <c r="Q125" i="14"/>
  <c r="Q211" i="14"/>
  <c r="Q173" i="14"/>
  <c r="Q11" i="14"/>
  <c r="Q196" i="14"/>
  <c r="Q268" i="14"/>
  <c r="Q72" i="14"/>
  <c r="Q202" i="14"/>
  <c r="Q47" i="14"/>
  <c r="Q253" i="14"/>
  <c r="Q360" i="14"/>
  <c r="Q301" i="14"/>
  <c r="Q267" i="14"/>
  <c r="Q176" i="14"/>
  <c r="Q248" i="14"/>
  <c r="Q49" i="14"/>
  <c r="Q194" i="14"/>
  <c r="Q39" i="14"/>
  <c r="Q245" i="14"/>
  <c r="Q28" i="14"/>
  <c r="Q237" i="14"/>
  <c r="Q139" i="14"/>
  <c r="Q300" i="14"/>
  <c r="Q12" i="14"/>
  <c r="Q259" i="14"/>
  <c r="Q106" i="14"/>
  <c r="Q310" i="14"/>
  <c r="Q157" i="14"/>
  <c r="Q128" i="14"/>
  <c r="Q96" i="14"/>
  <c r="Q59" i="14"/>
  <c r="Q263" i="14"/>
  <c r="Q110" i="14"/>
  <c r="Q243" i="14"/>
  <c r="Q68" i="14"/>
  <c r="Q357" i="14"/>
  <c r="Q77" i="14"/>
  <c r="Q276" i="14"/>
  <c r="Q73" i="14"/>
  <c r="Q269" i="14"/>
  <c r="Q166" i="14"/>
  <c r="Q84" i="14"/>
  <c r="Q43" i="14"/>
  <c r="Q94" i="14"/>
  <c r="Q117" i="14"/>
  <c r="Q19" i="14"/>
  <c r="Q132" i="14"/>
  <c r="Q178" i="14"/>
  <c r="Q25" i="14"/>
  <c r="Q97" i="14"/>
  <c r="Q291" i="14"/>
  <c r="Q138" i="14"/>
  <c r="Q342" i="14"/>
  <c r="Q189" i="14"/>
  <c r="Q275" i="14"/>
  <c r="Q109" i="14"/>
  <c r="Q75" i="14"/>
  <c r="Q355" i="14"/>
  <c r="Q76" i="14"/>
  <c r="Q283" i="14"/>
  <c r="Q130" i="14"/>
  <c r="Q334" i="14"/>
  <c r="Q181" i="14"/>
  <c r="Q147" i="14"/>
  <c r="Q45" i="14"/>
  <c r="Q306" i="14"/>
  <c r="Q129" i="14"/>
  <c r="Q272" i="14"/>
  <c r="Q195" i="14"/>
  <c r="Q42" i="14"/>
  <c r="Q246" i="14"/>
  <c r="Q93" i="14"/>
  <c r="Q232" i="14"/>
  <c r="Q60" i="14"/>
  <c r="Q354" i="14"/>
  <c r="Q199" i="14"/>
  <c r="Q46" i="14"/>
  <c r="Q346" i="14"/>
  <c r="Q307" i="14"/>
  <c r="Q88" i="14"/>
  <c r="Q101" i="14"/>
  <c r="Q105" i="14"/>
  <c r="Q113" i="14"/>
  <c r="Q13" i="14"/>
  <c r="Q52" i="14"/>
  <c r="Q247" i="14"/>
  <c r="Q124" i="14"/>
  <c r="Q292" i="14"/>
  <c r="Q338" i="14"/>
  <c r="Q183" i="14"/>
  <c r="Q30" i="14"/>
  <c r="Q324" i="14"/>
  <c r="Q186" i="14"/>
  <c r="Q337" i="14"/>
  <c r="Q343" i="14"/>
  <c r="Q216" i="14"/>
  <c r="Q145" i="14"/>
  <c r="Q227" i="14"/>
  <c r="Q74" i="14"/>
  <c r="Q278" i="14"/>
  <c r="Q61" i="14"/>
  <c r="Q83" i="14"/>
  <c r="Q304" i="14"/>
  <c r="Q242" i="14"/>
  <c r="Q193" i="14"/>
  <c r="Q104" i="14"/>
  <c r="Q219" i="14"/>
  <c r="Q66" i="14"/>
  <c r="Q270" i="14"/>
  <c r="Q53" i="14"/>
  <c r="Q314" i="14"/>
  <c r="Q321" i="14"/>
  <c r="Q114" i="14"/>
  <c r="Q320" i="14"/>
  <c r="Q288" i="14"/>
  <c r="Q131" i="14"/>
  <c r="Q335" i="14"/>
  <c r="Q182" i="14"/>
  <c r="Q29" i="14"/>
  <c r="Q185" i="14"/>
  <c r="Q305" i="14"/>
  <c r="Q290" i="14"/>
  <c r="Q135" i="14"/>
  <c r="Q341" i="14"/>
  <c r="Q90" i="14"/>
  <c r="Q51" i="14"/>
  <c r="Q4" i="14"/>
  <c r="Q165" i="14"/>
  <c r="Q168" i="14"/>
  <c r="Q179" i="14"/>
  <c r="Q213" i="14"/>
  <c r="U21" i="14"/>
  <c r="U33" i="14" s="1"/>
  <c r="U45" i="14" s="1"/>
  <c r="U57" i="14" s="1"/>
  <c r="U69" i="14" s="1"/>
  <c r="U81" i="14" s="1"/>
  <c r="U93" i="14" s="1"/>
  <c r="U105" i="14" s="1"/>
  <c r="U117" i="14" s="1"/>
  <c r="U129" i="14" s="1"/>
  <c r="U141" i="14" s="1"/>
  <c r="U153" i="14" s="1"/>
  <c r="U165" i="14" s="1"/>
  <c r="U177" i="14" s="1"/>
  <c r="U189" i="14" s="1"/>
  <c r="U201" i="14" s="1"/>
  <c r="U213" i="14" s="1"/>
  <c r="U225" i="14" s="1"/>
  <c r="U237" i="14" s="1"/>
  <c r="U249" i="14" s="1"/>
  <c r="U261" i="14" s="1"/>
  <c r="U273" i="14" s="1"/>
  <c r="U285" i="14" s="1"/>
  <c r="U297" i="14" s="1"/>
  <c r="U309" i="14" s="1"/>
  <c r="U321" i="14" s="1"/>
  <c r="U333" i="14" s="1"/>
  <c r="U345" i="14" s="1"/>
  <c r="U357" i="14" s="1"/>
  <c r="U10" i="14"/>
  <c r="V31" i="11" l="1"/>
  <c r="I19" i="11"/>
  <c r="V9" i="11"/>
  <c r="V20" i="11"/>
  <c r="I8" i="11"/>
  <c r="V42" i="11"/>
  <c r="I30" i="11"/>
  <c r="U22" i="14"/>
  <c r="U34" i="14" s="1"/>
  <c r="U46" i="14" s="1"/>
  <c r="U58" i="14" s="1"/>
  <c r="U70" i="14" s="1"/>
  <c r="U82" i="14" s="1"/>
  <c r="U94" i="14" s="1"/>
  <c r="U106" i="14" s="1"/>
  <c r="U118" i="14" s="1"/>
  <c r="U130" i="14" s="1"/>
  <c r="U142" i="14" s="1"/>
  <c r="U154" i="14" s="1"/>
  <c r="U166" i="14" s="1"/>
  <c r="U178" i="14" s="1"/>
  <c r="U190" i="14" s="1"/>
  <c r="U202" i="14" s="1"/>
  <c r="U214" i="14" s="1"/>
  <c r="U226" i="14" s="1"/>
  <c r="U238" i="14" s="1"/>
  <c r="U250" i="14" s="1"/>
  <c r="U262" i="14" s="1"/>
  <c r="U274" i="14" s="1"/>
  <c r="U286" i="14" s="1"/>
  <c r="U298" i="14" s="1"/>
  <c r="U310" i="14" s="1"/>
  <c r="U322" i="14" s="1"/>
  <c r="U334" i="14" s="1"/>
  <c r="U346" i="14" s="1"/>
  <c r="U358" i="14" s="1"/>
  <c r="U11" i="14"/>
  <c r="R4" i="11"/>
  <c r="A82" i="12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48" i="12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47" i="12"/>
  <c r="V54" i="11" l="1"/>
  <c r="I42" i="11"/>
  <c r="V32" i="11"/>
  <c r="I20" i="11"/>
  <c r="V10" i="11"/>
  <c r="V21" i="11"/>
  <c r="I9" i="11"/>
  <c r="V43" i="11"/>
  <c r="I31" i="11"/>
  <c r="U23" i="14"/>
  <c r="U35" i="14" s="1"/>
  <c r="U47" i="14" s="1"/>
  <c r="U59" i="14" s="1"/>
  <c r="U71" i="14" s="1"/>
  <c r="U83" i="14" s="1"/>
  <c r="U95" i="14" s="1"/>
  <c r="U107" i="14" s="1"/>
  <c r="U119" i="14" s="1"/>
  <c r="U131" i="14" s="1"/>
  <c r="U143" i="14" s="1"/>
  <c r="U155" i="14" s="1"/>
  <c r="U167" i="14" s="1"/>
  <c r="U179" i="14" s="1"/>
  <c r="U191" i="14" s="1"/>
  <c r="U203" i="14" s="1"/>
  <c r="U215" i="14" s="1"/>
  <c r="U227" i="14" s="1"/>
  <c r="U239" i="14" s="1"/>
  <c r="U251" i="14" s="1"/>
  <c r="U263" i="14" s="1"/>
  <c r="U275" i="14" s="1"/>
  <c r="U287" i="14" s="1"/>
  <c r="U299" i="14" s="1"/>
  <c r="U311" i="14" s="1"/>
  <c r="U323" i="14" s="1"/>
  <c r="U335" i="14" s="1"/>
  <c r="U347" i="14" s="1"/>
  <c r="U359" i="14" s="1"/>
  <c r="U12" i="14"/>
  <c r="V55" i="11" l="1"/>
  <c r="I43" i="11"/>
  <c r="V33" i="11"/>
  <c r="I21" i="11"/>
  <c r="V11" i="11"/>
  <c r="V22" i="11"/>
  <c r="I10" i="11"/>
  <c r="V44" i="11"/>
  <c r="I32" i="11"/>
  <c r="V66" i="11"/>
  <c r="I54" i="11"/>
  <c r="U13" i="14"/>
  <c r="U24" i="14"/>
  <c r="U36" i="14" s="1"/>
  <c r="U48" i="14" s="1"/>
  <c r="U60" i="14" s="1"/>
  <c r="U72" i="14" s="1"/>
  <c r="U84" i="14" s="1"/>
  <c r="U96" i="14" s="1"/>
  <c r="U108" i="14" s="1"/>
  <c r="U120" i="14" s="1"/>
  <c r="U132" i="14" s="1"/>
  <c r="U144" i="14" s="1"/>
  <c r="U156" i="14" s="1"/>
  <c r="U168" i="14" s="1"/>
  <c r="U180" i="14" s="1"/>
  <c r="U192" i="14" s="1"/>
  <c r="U204" i="14" s="1"/>
  <c r="U216" i="14" s="1"/>
  <c r="U228" i="14" s="1"/>
  <c r="U240" i="14" s="1"/>
  <c r="U252" i="14" s="1"/>
  <c r="U264" i="14" s="1"/>
  <c r="U276" i="14" s="1"/>
  <c r="U288" i="14" s="1"/>
  <c r="U300" i="14" s="1"/>
  <c r="U312" i="14" s="1"/>
  <c r="U324" i="14" s="1"/>
  <c r="U336" i="14" s="1"/>
  <c r="U348" i="14" s="1"/>
  <c r="U360" i="14" s="1"/>
  <c r="V56" i="11" l="1"/>
  <c r="I44" i="11"/>
  <c r="V45" i="11"/>
  <c r="I33" i="11"/>
  <c r="V34" i="11"/>
  <c r="I22" i="11"/>
  <c r="V12" i="11"/>
  <c r="V23" i="11"/>
  <c r="I11" i="11"/>
  <c r="V78" i="11"/>
  <c r="I66" i="11"/>
  <c r="V67" i="11"/>
  <c r="I55" i="11"/>
  <c r="U14" i="14"/>
  <c r="U25" i="14"/>
  <c r="U37" i="14" s="1"/>
  <c r="U49" i="14" s="1"/>
  <c r="U61" i="14" s="1"/>
  <c r="U73" i="14" s="1"/>
  <c r="U85" i="14" s="1"/>
  <c r="U97" i="14" s="1"/>
  <c r="U109" i="14" s="1"/>
  <c r="U121" i="14" s="1"/>
  <c r="U133" i="14" s="1"/>
  <c r="U145" i="14" s="1"/>
  <c r="U157" i="14" s="1"/>
  <c r="U169" i="14" s="1"/>
  <c r="U181" i="14" s="1"/>
  <c r="U193" i="14" s="1"/>
  <c r="U205" i="14" s="1"/>
  <c r="U217" i="14" s="1"/>
  <c r="U229" i="14" s="1"/>
  <c r="U241" i="14" s="1"/>
  <c r="U253" i="14" s="1"/>
  <c r="U265" i="14" s="1"/>
  <c r="U277" i="14" s="1"/>
  <c r="U289" i="14" s="1"/>
  <c r="U301" i="14" s="1"/>
  <c r="U313" i="14" s="1"/>
  <c r="U325" i="14" s="1"/>
  <c r="U337" i="14" s="1"/>
  <c r="U349" i="14" s="1"/>
  <c r="U361" i="14" s="1"/>
  <c r="R4" i="14"/>
  <c r="R5" i="14" s="1"/>
  <c r="R6" i="14" s="1"/>
  <c r="R7" i="14" s="1"/>
  <c r="R8" i="14" s="1"/>
  <c r="R9" i="14" s="1"/>
  <c r="R10" i="14" s="1"/>
  <c r="R11" i="14" s="1"/>
  <c r="R12" i="14" s="1"/>
  <c r="R13" i="14" s="1"/>
  <c r="R14" i="14" s="1"/>
  <c r="R15" i="14" s="1"/>
  <c r="R16" i="14" s="1"/>
  <c r="R17" i="14" s="1"/>
  <c r="R18" i="14" s="1"/>
  <c r="R19" i="14" s="1"/>
  <c r="R20" i="14" s="1"/>
  <c r="R21" i="14" s="1"/>
  <c r="R22" i="14" s="1"/>
  <c r="R23" i="14" s="1"/>
  <c r="R24" i="14" s="1"/>
  <c r="R25" i="14" s="1"/>
  <c r="R26" i="14" s="1"/>
  <c r="R27" i="14" s="1"/>
  <c r="R28" i="14" s="1"/>
  <c r="R29" i="14" s="1"/>
  <c r="R30" i="14" s="1"/>
  <c r="R31" i="14" s="1"/>
  <c r="R32" i="14" s="1"/>
  <c r="R33" i="14" s="1"/>
  <c r="R34" i="14" s="1"/>
  <c r="R35" i="14" s="1"/>
  <c r="R36" i="14" s="1"/>
  <c r="R37" i="14" s="1"/>
  <c r="R38" i="14" s="1"/>
  <c r="R39" i="14" s="1"/>
  <c r="R40" i="14" s="1"/>
  <c r="R41" i="14" s="1"/>
  <c r="R42" i="14" s="1"/>
  <c r="R43" i="14" s="1"/>
  <c r="R44" i="14" s="1"/>
  <c r="R45" i="14" s="1"/>
  <c r="R46" i="14" s="1"/>
  <c r="R47" i="14" s="1"/>
  <c r="R48" i="14" s="1"/>
  <c r="R49" i="14" s="1"/>
  <c r="R50" i="14" s="1"/>
  <c r="R51" i="14" s="1"/>
  <c r="R52" i="14" s="1"/>
  <c r="R53" i="14" s="1"/>
  <c r="R54" i="14" s="1"/>
  <c r="R55" i="14" s="1"/>
  <c r="R56" i="14" s="1"/>
  <c r="R57" i="14" s="1"/>
  <c r="R58" i="14" s="1"/>
  <c r="R59" i="14" s="1"/>
  <c r="R60" i="14" s="1"/>
  <c r="R61" i="14" s="1"/>
  <c r="R62" i="14" s="1"/>
  <c r="R63" i="14" s="1"/>
  <c r="R64" i="14" s="1"/>
  <c r="R65" i="14" s="1"/>
  <c r="R66" i="14" s="1"/>
  <c r="R67" i="14" s="1"/>
  <c r="R68" i="14" s="1"/>
  <c r="R69" i="14" s="1"/>
  <c r="R70" i="14" s="1"/>
  <c r="R71" i="14" s="1"/>
  <c r="R72" i="14" s="1"/>
  <c r="R73" i="14" s="1"/>
  <c r="R74" i="14" s="1"/>
  <c r="R75" i="14" s="1"/>
  <c r="R76" i="14" s="1"/>
  <c r="R77" i="14" s="1"/>
  <c r="R78" i="14" s="1"/>
  <c r="R79" i="14" s="1"/>
  <c r="R80" i="14" s="1"/>
  <c r="R81" i="14" s="1"/>
  <c r="R82" i="14" s="1"/>
  <c r="R83" i="14" s="1"/>
  <c r="R84" i="14" s="1"/>
  <c r="R85" i="14" s="1"/>
  <c r="R86" i="14" s="1"/>
  <c r="R87" i="14" s="1"/>
  <c r="R88" i="14" s="1"/>
  <c r="R89" i="14" s="1"/>
  <c r="R90" i="14" s="1"/>
  <c r="R91" i="14" s="1"/>
  <c r="R92" i="14" s="1"/>
  <c r="R93" i="14" s="1"/>
  <c r="R94" i="14" s="1"/>
  <c r="R95" i="14" s="1"/>
  <c r="R96" i="14" s="1"/>
  <c r="R97" i="14" s="1"/>
  <c r="R98" i="14" s="1"/>
  <c r="R99" i="14" s="1"/>
  <c r="R100" i="14" s="1"/>
  <c r="R101" i="14" s="1"/>
  <c r="R102" i="14" s="1"/>
  <c r="R103" i="14" s="1"/>
  <c r="R104" i="14" s="1"/>
  <c r="R105" i="14" s="1"/>
  <c r="R106" i="14" s="1"/>
  <c r="R107" i="14" s="1"/>
  <c r="R108" i="14" s="1"/>
  <c r="R109" i="14" s="1"/>
  <c r="R110" i="14" s="1"/>
  <c r="R111" i="14" s="1"/>
  <c r="R112" i="14" s="1"/>
  <c r="R113" i="14" s="1"/>
  <c r="R114" i="14" s="1"/>
  <c r="R115" i="14" s="1"/>
  <c r="R116" i="14" s="1"/>
  <c r="R117" i="14" s="1"/>
  <c r="R118" i="14" s="1"/>
  <c r="R119" i="14" s="1"/>
  <c r="R120" i="14" s="1"/>
  <c r="R121" i="14" s="1"/>
  <c r="R122" i="14" s="1"/>
  <c r="R123" i="14" s="1"/>
  <c r="R124" i="14" s="1"/>
  <c r="R125" i="14" s="1"/>
  <c r="R126" i="14" s="1"/>
  <c r="R127" i="14" s="1"/>
  <c r="R128" i="14" s="1"/>
  <c r="R129" i="14" s="1"/>
  <c r="R130" i="14" s="1"/>
  <c r="R131" i="14" s="1"/>
  <c r="R132" i="14" s="1"/>
  <c r="R133" i="14" s="1"/>
  <c r="R134" i="14" s="1"/>
  <c r="R135" i="14" s="1"/>
  <c r="R136" i="14" s="1"/>
  <c r="R137" i="14" s="1"/>
  <c r="R138" i="14" s="1"/>
  <c r="R139" i="14" s="1"/>
  <c r="R140" i="14" s="1"/>
  <c r="R141" i="14" s="1"/>
  <c r="R142" i="14" s="1"/>
  <c r="R143" i="14" s="1"/>
  <c r="R144" i="14" s="1"/>
  <c r="R145" i="14" s="1"/>
  <c r="R146" i="14" s="1"/>
  <c r="R147" i="14" s="1"/>
  <c r="R148" i="14" s="1"/>
  <c r="R149" i="14" s="1"/>
  <c r="R150" i="14" s="1"/>
  <c r="R151" i="14" s="1"/>
  <c r="R152" i="14" s="1"/>
  <c r="R153" i="14" s="1"/>
  <c r="R154" i="14" s="1"/>
  <c r="R155" i="14" s="1"/>
  <c r="R156" i="14" s="1"/>
  <c r="R157" i="14" s="1"/>
  <c r="R158" i="14" s="1"/>
  <c r="R159" i="14" s="1"/>
  <c r="R160" i="14" s="1"/>
  <c r="R161" i="14" s="1"/>
  <c r="R162" i="14" s="1"/>
  <c r="R163" i="14" s="1"/>
  <c r="R164" i="14" s="1"/>
  <c r="R165" i="14" s="1"/>
  <c r="R166" i="14" s="1"/>
  <c r="R167" i="14" s="1"/>
  <c r="R168" i="14" s="1"/>
  <c r="R169" i="14" s="1"/>
  <c r="R170" i="14" s="1"/>
  <c r="R171" i="14" s="1"/>
  <c r="R172" i="14" s="1"/>
  <c r="R173" i="14" s="1"/>
  <c r="R174" i="14" s="1"/>
  <c r="R175" i="14" s="1"/>
  <c r="R176" i="14" s="1"/>
  <c r="R177" i="14" s="1"/>
  <c r="R178" i="14" s="1"/>
  <c r="R179" i="14" s="1"/>
  <c r="R180" i="14" s="1"/>
  <c r="R181" i="14" s="1"/>
  <c r="R182" i="14" s="1"/>
  <c r="R183" i="14" s="1"/>
  <c r="R184" i="14" s="1"/>
  <c r="R185" i="14" s="1"/>
  <c r="R186" i="14" s="1"/>
  <c r="R187" i="14" s="1"/>
  <c r="R188" i="14" s="1"/>
  <c r="R189" i="14" s="1"/>
  <c r="R190" i="14" s="1"/>
  <c r="R191" i="14" s="1"/>
  <c r="R192" i="14" s="1"/>
  <c r="R193" i="14" s="1"/>
  <c r="R194" i="14" s="1"/>
  <c r="R195" i="14" s="1"/>
  <c r="R196" i="14" s="1"/>
  <c r="R197" i="14" s="1"/>
  <c r="R198" i="14" s="1"/>
  <c r="R199" i="14" s="1"/>
  <c r="R200" i="14" s="1"/>
  <c r="R201" i="14" s="1"/>
  <c r="R202" i="14" s="1"/>
  <c r="R203" i="14" s="1"/>
  <c r="R204" i="14" s="1"/>
  <c r="R205" i="14" s="1"/>
  <c r="R206" i="14" s="1"/>
  <c r="R207" i="14" s="1"/>
  <c r="R208" i="14" s="1"/>
  <c r="R209" i="14" s="1"/>
  <c r="R210" i="14" s="1"/>
  <c r="R211" i="14" s="1"/>
  <c r="R212" i="14" s="1"/>
  <c r="R213" i="14" s="1"/>
  <c r="R214" i="14" s="1"/>
  <c r="R215" i="14" s="1"/>
  <c r="R216" i="14" s="1"/>
  <c r="R217" i="14" s="1"/>
  <c r="R218" i="14" s="1"/>
  <c r="R219" i="14" s="1"/>
  <c r="R220" i="14" s="1"/>
  <c r="R221" i="14" s="1"/>
  <c r="R222" i="14" s="1"/>
  <c r="R223" i="14" s="1"/>
  <c r="R224" i="14" s="1"/>
  <c r="R225" i="14" s="1"/>
  <c r="R226" i="14" s="1"/>
  <c r="R227" i="14" s="1"/>
  <c r="R228" i="14" s="1"/>
  <c r="R229" i="14" s="1"/>
  <c r="R230" i="14" s="1"/>
  <c r="R231" i="14" s="1"/>
  <c r="R232" i="14" s="1"/>
  <c r="R233" i="14" s="1"/>
  <c r="R234" i="14" s="1"/>
  <c r="R235" i="14" s="1"/>
  <c r="R236" i="14" s="1"/>
  <c r="R237" i="14" s="1"/>
  <c r="R238" i="14" s="1"/>
  <c r="R239" i="14" s="1"/>
  <c r="R240" i="14" s="1"/>
  <c r="R241" i="14" s="1"/>
  <c r="R242" i="14" s="1"/>
  <c r="R243" i="14" s="1"/>
  <c r="R244" i="14" s="1"/>
  <c r="R245" i="14" s="1"/>
  <c r="R246" i="14" s="1"/>
  <c r="R247" i="14" s="1"/>
  <c r="R248" i="14" s="1"/>
  <c r="R249" i="14" s="1"/>
  <c r="R250" i="14" s="1"/>
  <c r="R251" i="14" s="1"/>
  <c r="R252" i="14" s="1"/>
  <c r="R253" i="14" s="1"/>
  <c r="R254" i="14" s="1"/>
  <c r="R255" i="14" s="1"/>
  <c r="R256" i="14" s="1"/>
  <c r="R257" i="14" s="1"/>
  <c r="R258" i="14" s="1"/>
  <c r="R259" i="14" s="1"/>
  <c r="R260" i="14" s="1"/>
  <c r="R261" i="14" s="1"/>
  <c r="R262" i="14" s="1"/>
  <c r="R263" i="14" s="1"/>
  <c r="R264" i="14" s="1"/>
  <c r="R265" i="14" s="1"/>
  <c r="R266" i="14" s="1"/>
  <c r="R267" i="14" s="1"/>
  <c r="R268" i="14" s="1"/>
  <c r="R269" i="14" s="1"/>
  <c r="R270" i="14" s="1"/>
  <c r="R271" i="14" s="1"/>
  <c r="R272" i="14" s="1"/>
  <c r="R273" i="14" s="1"/>
  <c r="R274" i="14" s="1"/>
  <c r="R275" i="14" s="1"/>
  <c r="R276" i="14" s="1"/>
  <c r="R277" i="14" s="1"/>
  <c r="R278" i="14" s="1"/>
  <c r="R279" i="14" s="1"/>
  <c r="R280" i="14" s="1"/>
  <c r="R281" i="14" s="1"/>
  <c r="R282" i="14" s="1"/>
  <c r="R283" i="14" s="1"/>
  <c r="R284" i="14" s="1"/>
  <c r="R285" i="14" s="1"/>
  <c r="R286" i="14" s="1"/>
  <c r="R287" i="14" s="1"/>
  <c r="R288" i="14" s="1"/>
  <c r="R289" i="14" s="1"/>
  <c r="R290" i="14" s="1"/>
  <c r="R291" i="14" s="1"/>
  <c r="R292" i="14" s="1"/>
  <c r="R293" i="14" s="1"/>
  <c r="R294" i="14" s="1"/>
  <c r="R295" i="14" s="1"/>
  <c r="R296" i="14" s="1"/>
  <c r="R297" i="14" s="1"/>
  <c r="R298" i="14" s="1"/>
  <c r="R299" i="14" s="1"/>
  <c r="R300" i="14" s="1"/>
  <c r="R301" i="14" s="1"/>
  <c r="R302" i="14" s="1"/>
  <c r="R303" i="14" s="1"/>
  <c r="R304" i="14" s="1"/>
  <c r="R305" i="14" s="1"/>
  <c r="R306" i="14" s="1"/>
  <c r="R307" i="14" s="1"/>
  <c r="R308" i="14" s="1"/>
  <c r="R309" i="14" s="1"/>
  <c r="R310" i="14" s="1"/>
  <c r="R311" i="14" s="1"/>
  <c r="R312" i="14" s="1"/>
  <c r="R313" i="14" s="1"/>
  <c r="R314" i="14" s="1"/>
  <c r="R315" i="14" s="1"/>
  <c r="R316" i="14" s="1"/>
  <c r="R317" i="14" s="1"/>
  <c r="R318" i="14" s="1"/>
  <c r="R319" i="14" s="1"/>
  <c r="R320" i="14" s="1"/>
  <c r="R321" i="14" s="1"/>
  <c r="R322" i="14" s="1"/>
  <c r="R323" i="14" s="1"/>
  <c r="R324" i="14" s="1"/>
  <c r="R325" i="14" s="1"/>
  <c r="R326" i="14" s="1"/>
  <c r="R327" i="14" s="1"/>
  <c r="R328" i="14" s="1"/>
  <c r="R329" i="14" s="1"/>
  <c r="R330" i="14" s="1"/>
  <c r="R331" i="14" s="1"/>
  <c r="R332" i="14" s="1"/>
  <c r="R333" i="14" s="1"/>
  <c r="R334" i="14" s="1"/>
  <c r="R335" i="14" s="1"/>
  <c r="R336" i="14" s="1"/>
  <c r="R337" i="14" s="1"/>
  <c r="R338" i="14" s="1"/>
  <c r="R339" i="14" s="1"/>
  <c r="R340" i="14" s="1"/>
  <c r="R341" i="14" s="1"/>
  <c r="R342" i="14" s="1"/>
  <c r="R343" i="14" s="1"/>
  <c r="R344" i="14" s="1"/>
  <c r="R345" i="14" s="1"/>
  <c r="R346" i="14" s="1"/>
  <c r="R347" i="14" s="1"/>
  <c r="R348" i="14" s="1"/>
  <c r="R349" i="14" s="1"/>
  <c r="R350" i="14" s="1"/>
  <c r="R351" i="14" s="1"/>
  <c r="R352" i="14" s="1"/>
  <c r="R353" i="14" s="1"/>
  <c r="R354" i="14" s="1"/>
  <c r="R355" i="14" s="1"/>
  <c r="R356" i="14" s="1"/>
  <c r="R357" i="14" s="1"/>
  <c r="R358" i="14" s="1"/>
  <c r="R359" i="14" s="1"/>
  <c r="R360" i="14" s="1"/>
  <c r="R361" i="14" s="1"/>
  <c r="R362" i="14" s="1"/>
  <c r="R363" i="14" s="1"/>
  <c r="O4" i="14"/>
  <c r="O5" i="14" s="1"/>
  <c r="O6" i="14" s="1"/>
  <c r="O7" i="14" s="1"/>
  <c r="O8" i="14" s="1"/>
  <c r="O9" i="14" s="1"/>
  <c r="O10" i="14" s="1"/>
  <c r="O11" i="14" s="1"/>
  <c r="O12" i="14" s="1"/>
  <c r="O13" i="14" s="1"/>
  <c r="O14" i="14" s="1"/>
  <c r="O15" i="14" s="1"/>
  <c r="O16" i="14" s="1"/>
  <c r="O17" i="14" s="1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O33" i="14" s="1"/>
  <c r="O34" i="14" s="1"/>
  <c r="O35" i="14" s="1"/>
  <c r="O36" i="14" s="1"/>
  <c r="O37" i="14" s="1"/>
  <c r="O38" i="14" s="1"/>
  <c r="O39" i="14" s="1"/>
  <c r="O40" i="14" s="1"/>
  <c r="O41" i="14" s="1"/>
  <c r="O42" i="14" s="1"/>
  <c r="O43" i="14" s="1"/>
  <c r="O44" i="14" s="1"/>
  <c r="O45" i="14" s="1"/>
  <c r="O46" i="14" s="1"/>
  <c r="O47" i="14" s="1"/>
  <c r="O48" i="14" s="1"/>
  <c r="O49" i="14" s="1"/>
  <c r="O50" i="14" s="1"/>
  <c r="O51" i="14" s="1"/>
  <c r="O52" i="14" s="1"/>
  <c r="O53" i="14" s="1"/>
  <c r="O54" i="14" s="1"/>
  <c r="O55" i="14" s="1"/>
  <c r="O56" i="14" s="1"/>
  <c r="O57" i="14" s="1"/>
  <c r="O58" i="14" s="1"/>
  <c r="O59" i="14" s="1"/>
  <c r="O60" i="14" s="1"/>
  <c r="O61" i="14" s="1"/>
  <c r="O62" i="14" s="1"/>
  <c r="O63" i="14" s="1"/>
  <c r="O64" i="14" s="1"/>
  <c r="O65" i="14" s="1"/>
  <c r="O66" i="14" s="1"/>
  <c r="O67" i="14" s="1"/>
  <c r="O68" i="14" s="1"/>
  <c r="O69" i="14" s="1"/>
  <c r="O70" i="14" s="1"/>
  <c r="O71" i="14" s="1"/>
  <c r="O72" i="14" s="1"/>
  <c r="O73" i="14" s="1"/>
  <c r="O74" i="14" s="1"/>
  <c r="O75" i="14" s="1"/>
  <c r="O76" i="14" s="1"/>
  <c r="O77" i="14" s="1"/>
  <c r="O78" i="14" s="1"/>
  <c r="O79" i="14" s="1"/>
  <c r="O80" i="14" s="1"/>
  <c r="O81" i="14" s="1"/>
  <c r="O82" i="14" s="1"/>
  <c r="O83" i="14" s="1"/>
  <c r="O84" i="14" s="1"/>
  <c r="O85" i="14" s="1"/>
  <c r="O86" i="14" s="1"/>
  <c r="O87" i="14" s="1"/>
  <c r="O88" i="14" s="1"/>
  <c r="O89" i="14" s="1"/>
  <c r="O90" i="14" s="1"/>
  <c r="O91" i="14" s="1"/>
  <c r="O92" i="14" s="1"/>
  <c r="O93" i="14" s="1"/>
  <c r="O94" i="14" s="1"/>
  <c r="O95" i="14" s="1"/>
  <c r="O96" i="14" s="1"/>
  <c r="O97" i="14" s="1"/>
  <c r="O98" i="14" s="1"/>
  <c r="O99" i="14" s="1"/>
  <c r="O100" i="14" s="1"/>
  <c r="O101" i="14" s="1"/>
  <c r="O102" i="14" s="1"/>
  <c r="O103" i="14" s="1"/>
  <c r="O104" i="14" s="1"/>
  <c r="O105" i="14" s="1"/>
  <c r="O106" i="14" s="1"/>
  <c r="O107" i="14" s="1"/>
  <c r="O108" i="14" s="1"/>
  <c r="O109" i="14" s="1"/>
  <c r="O110" i="14" s="1"/>
  <c r="O111" i="14" s="1"/>
  <c r="O112" i="14" s="1"/>
  <c r="O113" i="14" s="1"/>
  <c r="O114" i="14" s="1"/>
  <c r="O115" i="14" s="1"/>
  <c r="O116" i="14" s="1"/>
  <c r="O117" i="14" s="1"/>
  <c r="O118" i="14" s="1"/>
  <c r="O119" i="14" s="1"/>
  <c r="O120" i="14" s="1"/>
  <c r="O121" i="14" s="1"/>
  <c r="O122" i="14" s="1"/>
  <c r="O123" i="14" s="1"/>
  <c r="O124" i="14" s="1"/>
  <c r="O125" i="14" s="1"/>
  <c r="O126" i="14" s="1"/>
  <c r="O127" i="14" s="1"/>
  <c r="O128" i="14" s="1"/>
  <c r="O129" i="14" s="1"/>
  <c r="O130" i="14" s="1"/>
  <c r="O131" i="14" s="1"/>
  <c r="O132" i="14" s="1"/>
  <c r="O133" i="14" s="1"/>
  <c r="O134" i="14" s="1"/>
  <c r="O135" i="14" s="1"/>
  <c r="O136" i="14" s="1"/>
  <c r="O137" i="14" s="1"/>
  <c r="O138" i="14" s="1"/>
  <c r="O139" i="14" s="1"/>
  <c r="O140" i="14" s="1"/>
  <c r="O141" i="14" s="1"/>
  <c r="O142" i="14" s="1"/>
  <c r="O143" i="14" s="1"/>
  <c r="O144" i="14" s="1"/>
  <c r="O145" i="14" s="1"/>
  <c r="O146" i="14" s="1"/>
  <c r="O147" i="14" s="1"/>
  <c r="O148" i="14" s="1"/>
  <c r="O149" i="14" s="1"/>
  <c r="O150" i="14" s="1"/>
  <c r="O151" i="14" s="1"/>
  <c r="O152" i="14" s="1"/>
  <c r="O153" i="14" s="1"/>
  <c r="O154" i="14" s="1"/>
  <c r="O155" i="14" s="1"/>
  <c r="O156" i="14" s="1"/>
  <c r="O157" i="14" s="1"/>
  <c r="O158" i="14" s="1"/>
  <c r="O159" i="14" s="1"/>
  <c r="O160" i="14" s="1"/>
  <c r="O161" i="14" s="1"/>
  <c r="O162" i="14" s="1"/>
  <c r="O163" i="14" s="1"/>
  <c r="O164" i="14" s="1"/>
  <c r="O165" i="14" s="1"/>
  <c r="O166" i="14" s="1"/>
  <c r="O167" i="14" s="1"/>
  <c r="O168" i="14" s="1"/>
  <c r="O169" i="14" s="1"/>
  <c r="O170" i="14" s="1"/>
  <c r="O171" i="14" s="1"/>
  <c r="O172" i="14" s="1"/>
  <c r="O173" i="14" s="1"/>
  <c r="O174" i="14" s="1"/>
  <c r="O175" i="14" s="1"/>
  <c r="O176" i="14" s="1"/>
  <c r="O177" i="14" s="1"/>
  <c r="O178" i="14" s="1"/>
  <c r="O179" i="14" s="1"/>
  <c r="O180" i="14" s="1"/>
  <c r="O181" i="14" s="1"/>
  <c r="O182" i="14" s="1"/>
  <c r="O183" i="14" s="1"/>
  <c r="O184" i="14" s="1"/>
  <c r="O185" i="14" s="1"/>
  <c r="O186" i="14" s="1"/>
  <c r="O187" i="14" s="1"/>
  <c r="O188" i="14" s="1"/>
  <c r="O189" i="14" s="1"/>
  <c r="O190" i="14" s="1"/>
  <c r="O191" i="14" s="1"/>
  <c r="O192" i="14" s="1"/>
  <c r="O193" i="14" s="1"/>
  <c r="O194" i="14" s="1"/>
  <c r="O195" i="14" s="1"/>
  <c r="O196" i="14" s="1"/>
  <c r="O197" i="14" s="1"/>
  <c r="O198" i="14" s="1"/>
  <c r="O199" i="14" s="1"/>
  <c r="O200" i="14" s="1"/>
  <c r="O201" i="14" s="1"/>
  <c r="O202" i="14" s="1"/>
  <c r="O203" i="14" s="1"/>
  <c r="O204" i="14" s="1"/>
  <c r="O205" i="14" s="1"/>
  <c r="O206" i="14" s="1"/>
  <c r="O207" i="14" s="1"/>
  <c r="O208" i="14" s="1"/>
  <c r="O209" i="14" s="1"/>
  <c r="O210" i="14" s="1"/>
  <c r="O211" i="14" s="1"/>
  <c r="O212" i="14" s="1"/>
  <c r="O213" i="14" s="1"/>
  <c r="O214" i="14" s="1"/>
  <c r="O215" i="14" s="1"/>
  <c r="O216" i="14" s="1"/>
  <c r="O217" i="14" s="1"/>
  <c r="O218" i="14" s="1"/>
  <c r="O219" i="14" s="1"/>
  <c r="O220" i="14" s="1"/>
  <c r="O221" i="14" s="1"/>
  <c r="O222" i="14" s="1"/>
  <c r="O223" i="14" s="1"/>
  <c r="O224" i="14" s="1"/>
  <c r="O225" i="14" s="1"/>
  <c r="O226" i="14" s="1"/>
  <c r="O227" i="14" s="1"/>
  <c r="O228" i="14" s="1"/>
  <c r="O229" i="14" s="1"/>
  <c r="O230" i="14" s="1"/>
  <c r="O231" i="14" s="1"/>
  <c r="O232" i="14" s="1"/>
  <c r="O233" i="14" s="1"/>
  <c r="O234" i="14" s="1"/>
  <c r="O235" i="14" s="1"/>
  <c r="O236" i="14" s="1"/>
  <c r="O237" i="14" s="1"/>
  <c r="O238" i="14" s="1"/>
  <c r="O239" i="14" s="1"/>
  <c r="O240" i="14" s="1"/>
  <c r="O241" i="14" s="1"/>
  <c r="O242" i="14" s="1"/>
  <c r="O243" i="14" s="1"/>
  <c r="O244" i="14" s="1"/>
  <c r="O245" i="14" s="1"/>
  <c r="O246" i="14" s="1"/>
  <c r="O247" i="14" s="1"/>
  <c r="O248" i="14" s="1"/>
  <c r="O249" i="14" s="1"/>
  <c r="O250" i="14" s="1"/>
  <c r="O251" i="14" s="1"/>
  <c r="O252" i="14" s="1"/>
  <c r="O253" i="14" s="1"/>
  <c r="O254" i="14" s="1"/>
  <c r="O255" i="14" s="1"/>
  <c r="O256" i="14" s="1"/>
  <c r="O257" i="14" s="1"/>
  <c r="O258" i="14" s="1"/>
  <c r="O259" i="14" s="1"/>
  <c r="O260" i="14" s="1"/>
  <c r="O261" i="14" s="1"/>
  <c r="O262" i="14" s="1"/>
  <c r="O263" i="14" s="1"/>
  <c r="O264" i="14" s="1"/>
  <c r="O265" i="14" s="1"/>
  <c r="O266" i="14" s="1"/>
  <c r="O267" i="14" s="1"/>
  <c r="O268" i="14" s="1"/>
  <c r="O269" i="14" s="1"/>
  <c r="O270" i="14" s="1"/>
  <c r="O271" i="14" s="1"/>
  <c r="O272" i="14" s="1"/>
  <c r="O273" i="14" s="1"/>
  <c r="O274" i="14" s="1"/>
  <c r="O275" i="14" s="1"/>
  <c r="O276" i="14" s="1"/>
  <c r="O277" i="14" s="1"/>
  <c r="O278" i="14" s="1"/>
  <c r="O279" i="14" s="1"/>
  <c r="O280" i="14" s="1"/>
  <c r="O281" i="14" s="1"/>
  <c r="O282" i="14" s="1"/>
  <c r="O283" i="14" s="1"/>
  <c r="O284" i="14" s="1"/>
  <c r="O285" i="14" s="1"/>
  <c r="O286" i="14" s="1"/>
  <c r="O287" i="14" s="1"/>
  <c r="O288" i="14" s="1"/>
  <c r="O289" i="14" s="1"/>
  <c r="O290" i="14" s="1"/>
  <c r="O291" i="14" s="1"/>
  <c r="O292" i="14" s="1"/>
  <c r="O293" i="14" s="1"/>
  <c r="O294" i="14" s="1"/>
  <c r="O295" i="14" s="1"/>
  <c r="O296" i="14" s="1"/>
  <c r="O297" i="14" s="1"/>
  <c r="O298" i="14" s="1"/>
  <c r="O299" i="14" s="1"/>
  <c r="O300" i="14" s="1"/>
  <c r="O301" i="14" s="1"/>
  <c r="O302" i="14" s="1"/>
  <c r="O303" i="14" s="1"/>
  <c r="O304" i="14" s="1"/>
  <c r="O305" i="14" s="1"/>
  <c r="O306" i="14" s="1"/>
  <c r="O307" i="14" s="1"/>
  <c r="O308" i="14" s="1"/>
  <c r="O309" i="14" s="1"/>
  <c r="O310" i="14" s="1"/>
  <c r="O311" i="14" s="1"/>
  <c r="O312" i="14" s="1"/>
  <c r="O313" i="14" s="1"/>
  <c r="O314" i="14" s="1"/>
  <c r="O315" i="14" s="1"/>
  <c r="O316" i="14" s="1"/>
  <c r="O317" i="14" s="1"/>
  <c r="O318" i="14" s="1"/>
  <c r="O319" i="14" s="1"/>
  <c r="O320" i="14" s="1"/>
  <c r="O321" i="14" s="1"/>
  <c r="O322" i="14" s="1"/>
  <c r="O323" i="14" s="1"/>
  <c r="O324" i="14" s="1"/>
  <c r="O325" i="14" s="1"/>
  <c r="O326" i="14" s="1"/>
  <c r="O327" i="14" s="1"/>
  <c r="O328" i="14" s="1"/>
  <c r="O329" i="14" s="1"/>
  <c r="O330" i="14" s="1"/>
  <c r="O331" i="14" s="1"/>
  <c r="O332" i="14" s="1"/>
  <c r="O333" i="14" s="1"/>
  <c r="O334" i="14" s="1"/>
  <c r="O335" i="14" s="1"/>
  <c r="O336" i="14" s="1"/>
  <c r="O337" i="14" s="1"/>
  <c r="O338" i="14" s="1"/>
  <c r="O339" i="14" s="1"/>
  <c r="O340" i="14" s="1"/>
  <c r="O341" i="14" s="1"/>
  <c r="O342" i="14" s="1"/>
  <c r="O343" i="14" s="1"/>
  <c r="O344" i="14" s="1"/>
  <c r="O345" i="14" s="1"/>
  <c r="O346" i="14" s="1"/>
  <c r="O347" i="14" s="1"/>
  <c r="O348" i="14" s="1"/>
  <c r="O349" i="14" s="1"/>
  <c r="O350" i="14" s="1"/>
  <c r="O351" i="14" s="1"/>
  <c r="O352" i="14" s="1"/>
  <c r="O353" i="14" s="1"/>
  <c r="O354" i="14" s="1"/>
  <c r="O355" i="14" s="1"/>
  <c r="O356" i="14" s="1"/>
  <c r="O357" i="14" s="1"/>
  <c r="O358" i="14" s="1"/>
  <c r="O359" i="14" s="1"/>
  <c r="O360" i="14" s="1"/>
  <c r="O361" i="14" s="1"/>
  <c r="O362" i="14" s="1"/>
  <c r="O363" i="14" s="1"/>
  <c r="N4" i="14"/>
  <c r="N5" i="14" s="1"/>
  <c r="N6" i="14" s="1"/>
  <c r="N7" i="14" s="1"/>
  <c r="N8" i="14" s="1"/>
  <c r="N9" i="14" s="1"/>
  <c r="N10" i="14" s="1"/>
  <c r="N11" i="14" s="1"/>
  <c r="N12" i="14" s="1"/>
  <c r="N13" i="14" s="1"/>
  <c r="N14" i="14" s="1"/>
  <c r="N15" i="14" s="1"/>
  <c r="N16" i="14" s="1"/>
  <c r="N17" i="14" s="1"/>
  <c r="N18" i="14" s="1"/>
  <c r="N19" i="14" s="1"/>
  <c r="N20" i="14" s="1"/>
  <c r="N21" i="14" s="1"/>
  <c r="N22" i="14" s="1"/>
  <c r="N23" i="14" s="1"/>
  <c r="N24" i="14" s="1"/>
  <c r="N25" i="14" s="1"/>
  <c r="N26" i="14" s="1"/>
  <c r="N27" i="14" s="1"/>
  <c r="N28" i="14" s="1"/>
  <c r="N29" i="14" s="1"/>
  <c r="N30" i="14" s="1"/>
  <c r="N31" i="14" s="1"/>
  <c r="N32" i="14" s="1"/>
  <c r="N33" i="14" s="1"/>
  <c r="N34" i="14" s="1"/>
  <c r="N35" i="14" s="1"/>
  <c r="N36" i="14" s="1"/>
  <c r="N37" i="14" s="1"/>
  <c r="N38" i="14" s="1"/>
  <c r="N39" i="14" s="1"/>
  <c r="N40" i="14" s="1"/>
  <c r="N41" i="14" s="1"/>
  <c r="N42" i="14" s="1"/>
  <c r="N43" i="14" s="1"/>
  <c r="N44" i="14" s="1"/>
  <c r="N45" i="14" s="1"/>
  <c r="N46" i="14" s="1"/>
  <c r="N47" i="14" s="1"/>
  <c r="N48" i="14" s="1"/>
  <c r="N49" i="14" s="1"/>
  <c r="N50" i="14" s="1"/>
  <c r="N51" i="14" s="1"/>
  <c r="N52" i="14" s="1"/>
  <c r="N53" i="14" s="1"/>
  <c r="N54" i="14" s="1"/>
  <c r="N55" i="14" s="1"/>
  <c r="N56" i="14" s="1"/>
  <c r="N57" i="14" s="1"/>
  <c r="N58" i="14" s="1"/>
  <c r="N59" i="14" s="1"/>
  <c r="N60" i="14" s="1"/>
  <c r="N61" i="14" s="1"/>
  <c r="N62" i="14" s="1"/>
  <c r="N63" i="14" s="1"/>
  <c r="N64" i="14" s="1"/>
  <c r="N65" i="14" s="1"/>
  <c r="N66" i="14" s="1"/>
  <c r="N67" i="14" s="1"/>
  <c r="N68" i="14" s="1"/>
  <c r="N69" i="14" s="1"/>
  <c r="N70" i="14" s="1"/>
  <c r="N71" i="14" s="1"/>
  <c r="N72" i="14" s="1"/>
  <c r="N73" i="14" s="1"/>
  <c r="N74" i="14" s="1"/>
  <c r="N75" i="14" s="1"/>
  <c r="N76" i="14" s="1"/>
  <c r="N77" i="14" s="1"/>
  <c r="N78" i="14" s="1"/>
  <c r="N79" i="14" s="1"/>
  <c r="N80" i="14" s="1"/>
  <c r="N81" i="14" s="1"/>
  <c r="N82" i="14" s="1"/>
  <c r="N83" i="14" s="1"/>
  <c r="N84" i="14" s="1"/>
  <c r="N85" i="14" s="1"/>
  <c r="N86" i="14" s="1"/>
  <c r="N87" i="14" s="1"/>
  <c r="N88" i="14" s="1"/>
  <c r="N89" i="14" s="1"/>
  <c r="N90" i="14" s="1"/>
  <c r="N91" i="14" s="1"/>
  <c r="N92" i="14" s="1"/>
  <c r="N93" i="14" s="1"/>
  <c r="N94" i="14" s="1"/>
  <c r="N95" i="14" s="1"/>
  <c r="N96" i="14" s="1"/>
  <c r="N97" i="14" s="1"/>
  <c r="N98" i="14" s="1"/>
  <c r="N99" i="14" s="1"/>
  <c r="N100" i="14" s="1"/>
  <c r="N101" i="14" s="1"/>
  <c r="N102" i="14" s="1"/>
  <c r="N103" i="14" s="1"/>
  <c r="N104" i="14" s="1"/>
  <c r="N105" i="14" s="1"/>
  <c r="N106" i="14" s="1"/>
  <c r="N107" i="14" s="1"/>
  <c r="N108" i="14" s="1"/>
  <c r="N109" i="14" s="1"/>
  <c r="N110" i="14" s="1"/>
  <c r="N111" i="14" s="1"/>
  <c r="N112" i="14" s="1"/>
  <c r="N113" i="14" s="1"/>
  <c r="N114" i="14" s="1"/>
  <c r="N115" i="14" s="1"/>
  <c r="N116" i="14" s="1"/>
  <c r="N117" i="14" s="1"/>
  <c r="N118" i="14" s="1"/>
  <c r="N119" i="14" s="1"/>
  <c r="N120" i="14" s="1"/>
  <c r="N121" i="14" s="1"/>
  <c r="N122" i="14" s="1"/>
  <c r="N123" i="14" s="1"/>
  <c r="N124" i="14" s="1"/>
  <c r="N125" i="14" s="1"/>
  <c r="N126" i="14" s="1"/>
  <c r="N127" i="14" s="1"/>
  <c r="N128" i="14" s="1"/>
  <c r="N129" i="14" s="1"/>
  <c r="N130" i="14" s="1"/>
  <c r="N131" i="14" s="1"/>
  <c r="N132" i="14" s="1"/>
  <c r="N133" i="14" s="1"/>
  <c r="N134" i="14" s="1"/>
  <c r="N135" i="14" s="1"/>
  <c r="N136" i="14" s="1"/>
  <c r="N137" i="14" s="1"/>
  <c r="N138" i="14" s="1"/>
  <c r="N139" i="14" s="1"/>
  <c r="N140" i="14" s="1"/>
  <c r="N141" i="14" s="1"/>
  <c r="N142" i="14" s="1"/>
  <c r="N143" i="14" s="1"/>
  <c r="N144" i="14" s="1"/>
  <c r="N145" i="14" s="1"/>
  <c r="N146" i="14" s="1"/>
  <c r="N147" i="14" s="1"/>
  <c r="N148" i="14" s="1"/>
  <c r="N149" i="14" s="1"/>
  <c r="N150" i="14" s="1"/>
  <c r="N151" i="14" s="1"/>
  <c r="N152" i="14" s="1"/>
  <c r="N153" i="14" s="1"/>
  <c r="N154" i="14" s="1"/>
  <c r="N155" i="14" s="1"/>
  <c r="N156" i="14" s="1"/>
  <c r="N157" i="14" s="1"/>
  <c r="N158" i="14" s="1"/>
  <c r="N159" i="14" s="1"/>
  <c r="N160" i="14" s="1"/>
  <c r="N161" i="14" s="1"/>
  <c r="N162" i="14" s="1"/>
  <c r="N163" i="14" s="1"/>
  <c r="N164" i="14" s="1"/>
  <c r="N165" i="14" s="1"/>
  <c r="N166" i="14" s="1"/>
  <c r="N167" i="14" s="1"/>
  <c r="N168" i="14" s="1"/>
  <c r="N169" i="14" s="1"/>
  <c r="N170" i="14" s="1"/>
  <c r="N171" i="14" s="1"/>
  <c r="N172" i="14" s="1"/>
  <c r="N173" i="14" s="1"/>
  <c r="N174" i="14" s="1"/>
  <c r="N175" i="14" s="1"/>
  <c r="N176" i="14" s="1"/>
  <c r="N177" i="14" s="1"/>
  <c r="N178" i="14" s="1"/>
  <c r="N179" i="14" s="1"/>
  <c r="N180" i="14" s="1"/>
  <c r="N181" i="14" s="1"/>
  <c r="N182" i="14" s="1"/>
  <c r="N183" i="14" s="1"/>
  <c r="N184" i="14" s="1"/>
  <c r="N185" i="14" s="1"/>
  <c r="N186" i="14" s="1"/>
  <c r="N187" i="14" s="1"/>
  <c r="N188" i="14" s="1"/>
  <c r="N189" i="14" s="1"/>
  <c r="N190" i="14" s="1"/>
  <c r="N191" i="14" s="1"/>
  <c r="N192" i="14" s="1"/>
  <c r="N193" i="14" s="1"/>
  <c r="N194" i="14" s="1"/>
  <c r="N195" i="14" s="1"/>
  <c r="N196" i="14" s="1"/>
  <c r="N197" i="14" s="1"/>
  <c r="N198" i="14" s="1"/>
  <c r="N199" i="14" s="1"/>
  <c r="N200" i="14" s="1"/>
  <c r="N201" i="14" s="1"/>
  <c r="N202" i="14" s="1"/>
  <c r="N203" i="14" s="1"/>
  <c r="N204" i="14" s="1"/>
  <c r="N205" i="14" s="1"/>
  <c r="N206" i="14" s="1"/>
  <c r="N207" i="14" s="1"/>
  <c r="N208" i="14" s="1"/>
  <c r="N209" i="14" s="1"/>
  <c r="N210" i="14" s="1"/>
  <c r="N211" i="14" s="1"/>
  <c r="N212" i="14" s="1"/>
  <c r="N213" i="14" s="1"/>
  <c r="N214" i="14" s="1"/>
  <c r="N215" i="14" s="1"/>
  <c r="N216" i="14" s="1"/>
  <c r="N217" i="14" s="1"/>
  <c r="N218" i="14" s="1"/>
  <c r="N219" i="14" s="1"/>
  <c r="N220" i="14" s="1"/>
  <c r="N221" i="14" s="1"/>
  <c r="N222" i="14" s="1"/>
  <c r="N223" i="14" s="1"/>
  <c r="N224" i="14" s="1"/>
  <c r="N225" i="14" s="1"/>
  <c r="N226" i="14" s="1"/>
  <c r="N227" i="14" s="1"/>
  <c r="N228" i="14" s="1"/>
  <c r="N229" i="14" s="1"/>
  <c r="N230" i="14" s="1"/>
  <c r="N231" i="14" s="1"/>
  <c r="N232" i="14" s="1"/>
  <c r="N233" i="14" s="1"/>
  <c r="N234" i="14" s="1"/>
  <c r="N235" i="14" s="1"/>
  <c r="N236" i="14" s="1"/>
  <c r="N237" i="14" s="1"/>
  <c r="N238" i="14" s="1"/>
  <c r="N239" i="14" s="1"/>
  <c r="N240" i="14" s="1"/>
  <c r="N241" i="14" s="1"/>
  <c r="N242" i="14" s="1"/>
  <c r="N243" i="14" s="1"/>
  <c r="N244" i="14" s="1"/>
  <c r="N245" i="14" s="1"/>
  <c r="N246" i="14" s="1"/>
  <c r="N247" i="14" s="1"/>
  <c r="N248" i="14" s="1"/>
  <c r="N249" i="14" s="1"/>
  <c r="N250" i="14" s="1"/>
  <c r="N251" i="14" s="1"/>
  <c r="N252" i="14" s="1"/>
  <c r="N253" i="14" s="1"/>
  <c r="N254" i="14" s="1"/>
  <c r="N255" i="14" s="1"/>
  <c r="N256" i="14" s="1"/>
  <c r="N257" i="14" s="1"/>
  <c r="N258" i="14" s="1"/>
  <c r="N259" i="14" s="1"/>
  <c r="N260" i="14" s="1"/>
  <c r="N261" i="14" s="1"/>
  <c r="N262" i="14" s="1"/>
  <c r="N263" i="14" s="1"/>
  <c r="N264" i="14" s="1"/>
  <c r="N265" i="14" s="1"/>
  <c r="N266" i="14" s="1"/>
  <c r="N267" i="14" s="1"/>
  <c r="N268" i="14" s="1"/>
  <c r="N269" i="14" s="1"/>
  <c r="N270" i="14" s="1"/>
  <c r="N271" i="14" s="1"/>
  <c r="N272" i="14" s="1"/>
  <c r="N273" i="14" s="1"/>
  <c r="N274" i="14" s="1"/>
  <c r="N275" i="14" s="1"/>
  <c r="N276" i="14" s="1"/>
  <c r="N277" i="14" s="1"/>
  <c r="N278" i="14" s="1"/>
  <c r="N279" i="14" s="1"/>
  <c r="N280" i="14" s="1"/>
  <c r="N281" i="14" s="1"/>
  <c r="N282" i="14" s="1"/>
  <c r="N283" i="14" s="1"/>
  <c r="N284" i="14" s="1"/>
  <c r="N285" i="14" s="1"/>
  <c r="N286" i="14" s="1"/>
  <c r="N287" i="14" s="1"/>
  <c r="N288" i="14" s="1"/>
  <c r="N289" i="14" s="1"/>
  <c r="N290" i="14" s="1"/>
  <c r="N291" i="14" s="1"/>
  <c r="N292" i="14" s="1"/>
  <c r="N293" i="14" s="1"/>
  <c r="N294" i="14" s="1"/>
  <c r="N295" i="14" s="1"/>
  <c r="N296" i="14" s="1"/>
  <c r="N297" i="14" s="1"/>
  <c r="N298" i="14" s="1"/>
  <c r="N299" i="14" s="1"/>
  <c r="N300" i="14" s="1"/>
  <c r="N301" i="14" s="1"/>
  <c r="N302" i="14" s="1"/>
  <c r="N303" i="14" s="1"/>
  <c r="N304" i="14" s="1"/>
  <c r="N305" i="14" s="1"/>
  <c r="N306" i="14" s="1"/>
  <c r="N307" i="14" s="1"/>
  <c r="N308" i="14" s="1"/>
  <c r="N309" i="14" s="1"/>
  <c r="N310" i="14" s="1"/>
  <c r="N311" i="14" s="1"/>
  <c r="N312" i="14" s="1"/>
  <c r="N313" i="14" s="1"/>
  <c r="N314" i="14" s="1"/>
  <c r="N315" i="14" s="1"/>
  <c r="N316" i="14" s="1"/>
  <c r="N317" i="14" s="1"/>
  <c r="N318" i="14" s="1"/>
  <c r="N319" i="14" s="1"/>
  <c r="N320" i="14" s="1"/>
  <c r="N321" i="14" s="1"/>
  <c r="N322" i="14" s="1"/>
  <c r="N323" i="14" s="1"/>
  <c r="N324" i="14" s="1"/>
  <c r="N325" i="14" s="1"/>
  <c r="N326" i="14" s="1"/>
  <c r="N327" i="14" s="1"/>
  <c r="N328" i="14" s="1"/>
  <c r="N329" i="14" s="1"/>
  <c r="N330" i="14" s="1"/>
  <c r="N331" i="14" s="1"/>
  <c r="N332" i="14" s="1"/>
  <c r="N333" i="14" s="1"/>
  <c r="N334" i="14" s="1"/>
  <c r="N335" i="14" s="1"/>
  <c r="N336" i="14" s="1"/>
  <c r="N337" i="14" s="1"/>
  <c r="N338" i="14" s="1"/>
  <c r="N339" i="14" s="1"/>
  <c r="N340" i="14" s="1"/>
  <c r="N341" i="14" s="1"/>
  <c r="N342" i="14" s="1"/>
  <c r="N343" i="14" s="1"/>
  <c r="N344" i="14" s="1"/>
  <c r="N345" i="14" s="1"/>
  <c r="N346" i="14" s="1"/>
  <c r="N347" i="14" s="1"/>
  <c r="N348" i="14" s="1"/>
  <c r="N349" i="14" s="1"/>
  <c r="N350" i="14" s="1"/>
  <c r="N351" i="14" s="1"/>
  <c r="N352" i="14" s="1"/>
  <c r="N353" i="14" s="1"/>
  <c r="N354" i="14" s="1"/>
  <c r="N355" i="14" s="1"/>
  <c r="N356" i="14" s="1"/>
  <c r="N357" i="14" s="1"/>
  <c r="N358" i="14" s="1"/>
  <c r="N359" i="14" s="1"/>
  <c r="N360" i="14" s="1"/>
  <c r="N361" i="14" s="1"/>
  <c r="N362" i="14" s="1"/>
  <c r="N363" i="14" s="1"/>
  <c r="M4" i="14"/>
  <c r="M5" i="14" s="1"/>
  <c r="M6" i="14" s="1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M58" i="14" s="1"/>
  <c r="M59" i="14" s="1"/>
  <c r="M60" i="14" s="1"/>
  <c r="M61" i="14" s="1"/>
  <c r="M62" i="14" s="1"/>
  <c r="M63" i="14" s="1"/>
  <c r="M64" i="14" s="1"/>
  <c r="M65" i="14" s="1"/>
  <c r="M66" i="14" s="1"/>
  <c r="M67" i="14" s="1"/>
  <c r="M68" i="14" s="1"/>
  <c r="M69" i="14" s="1"/>
  <c r="M70" i="14" s="1"/>
  <c r="M71" i="14" s="1"/>
  <c r="M72" i="14" s="1"/>
  <c r="M73" i="14" s="1"/>
  <c r="M74" i="14" s="1"/>
  <c r="M75" i="14" s="1"/>
  <c r="M76" i="14" s="1"/>
  <c r="M77" i="14" s="1"/>
  <c r="M78" i="14" s="1"/>
  <c r="M79" i="14" s="1"/>
  <c r="M80" i="14" s="1"/>
  <c r="M81" i="14" s="1"/>
  <c r="M82" i="14" s="1"/>
  <c r="M83" i="14" s="1"/>
  <c r="M84" i="14" s="1"/>
  <c r="M85" i="14" s="1"/>
  <c r="M86" i="14" s="1"/>
  <c r="M87" i="14" s="1"/>
  <c r="M88" i="14" s="1"/>
  <c r="M89" i="14" s="1"/>
  <c r="M90" i="14" s="1"/>
  <c r="M91" i="14" s="1"/>
  <c r="M92" i="14" s="1"/>
  <c r="M93" i="14" s="1"/>
  <c r="M94" i="14" s="1"/>
  <c r="M95" i="14" s="1"/>
  <c r="M96" i="14" s="1"/>
  <c r="M97" i="14" s="1"/>
  <c r="M98" i="14" s="1"/>
  <c r="M99" i="14" s="1"/>
  <c r="M100" i="14" s="1"/>
  <c r="M101" i="14" s="1"/>
  <c r="M102" i="14" s="1"/>
  <c r="M103" i="14" s="1"/>
  <c r="M104" i="14" s="1"/>
  <c r="M105" i="14" s="1"/>
  <c r="M106" i="14" s="1"/>
  <c r="M107" i="14" s="1"/>
  <c r="M108" i="14" s="1"/>
  <c r="M109" i="14" s="1"/>
  <c r="M110" i="14" s="1"/>
  <c r="M111" i="14" s="1"/>
  <c r="M112" i="14" s="1"/>
  <c r="M113" i="14" s="1"/>
  <c r="M114" i="14" s="1"/>
  <c r="M115" i="14" s="1"/>
  <c r="M116" i="14" s="1"/>
  <c r="M117" i="14" s="1"/>
  <c r="M118" i="14" s="1"/>
  <c r="M119" i="14" s="1"/>
  <c r="M120" i="14" s="1"/>
  <c r="M121" i="14" s="1"/>
  <c r="M122" i="14" s="1"/>
  <c r="M123" i="14" s="1"/>
  <c r="M124" i="14" s="1"/>
  <c r="M125" i="14" s="1"/>
  <c r="M126" i="14" s="1"/>
  <c r="M127" i="14" s="1"/>
  <c r="M128" i="14" s="1"/>
  <c r="M129" i="14" s="1"/>
  <c r="M130" i="14" s="1"/>
  <c r="M131" i="14" s="1"/>
  <c r="M132" i="14" s="1"/>
  <c r="M133" i="14" s="1"/>
  <c r="M134" i="14" s="1"/>
  <c r="M135" i="14" s="1"/>
  <c r="M136" i="14" s="1"/>
  <c r="M137" i="14" s="1"/>
  <c r="M138" i="14" s="1"/>
  <c r="M139" i="14" s="1"/>
  <c r="M140" i="14" s="1"/>
  <c r="M141" i="14" s="1"/>
  <c r="M142" i="14" s="1"/>
  <c r="M143" i="14" s="1"/>
  <c r="M144" i="14" s="1"/>
  <c r="M145" i="14" s="1"/>
  <c r="M146" i="14" s="1"/>
  <c r="M147" i="14" s="1"/>
  <c r="M148" i="14" s="1"/>
  <c r="M149" i="14" s="1"/>
  <c r="M150" i="14" s="1"/>
  <c r="M151" i="14" s="1"/>
  <c r="M152" i="14" s="1"/>
  <c r="M153" i="14" s="1"/>
  <c r="M154" i="14" s="1"/>
  <c r="M155" i="14" s="1"/>
  <c r="M156" i="14" s="1"/>
  <c r="M157" i="14" s="1"/>
  <c r="M158" i="14" s="1"/>
  <c r="M159" i="14" s="1"/>
  <c r="M160" i="14" s="1"/>
  <c r="M161" i="14" s="1"/>
  <c r="M162" i="14" s="1"/>
  <c r="M163" i="14" s="1"/>
  <c r="M164" i="14" s="1"/>
  <c r="M165" i="14" s="1"/>
  <c r="M166" i="14" s="1"/>
  <c r="M167" i="14" s="1"/>
  <c r="M168" i="14" s="1"/>
  <c r="M169" i="14" s="1"/>
  <c r="M170" i="14" s="1"/>
  <c r="M171" i="14" s="1"/>
  <c r="M172" i="14" s="1"/>
  <c r="M173" i="14" s="1"/>
  <c r="M174" i="14" s="1"/>
  <c r="M175" i="14" s="1"/>
  <c r="M176" i="14" s="1"/>
  <c r="M177" i="14" s="1"/>
  <c r="M178" i="14" s="1"/>
  <c r="M179" i="14" s="1"/>
  <c r="M180" i="14" s="1"/>
  <c r="M181" i="14" s="1"/>
  <c r="M182" i="14" s="1"/>
  <c r="M183" i="14" s="1"/>
  <c r="M184" i="14" s="1"/>
  <c r="M185" i="14" s="1"/>
  <c r="M186" i="14" s="1"/>
  <c r="M187" i="14" s="1"/>
  <c r="M188" i="14" s="1"/>
  <c r="M189" i="14" s="1"/>
  <c r="M190" i="14" s="1"/>
  <c r="M191" i="14" s="1"/>
  <c r="M192" i="14" s="1"/>
  <c r="M193" i="14" s="1"/>
  <c r="M194" i="14" s="1"/>
  <c r="M195" i="14" s="1"/>
  <c r="M196" i="14" s="1"/>
  <c r="M197" i="14" s="1"/>
  <c r="M198" i="14" s="1"/>
  <c r="M199" i="14" s="1"/>
  <c r="M200" i="14" s="1"/>
  <c r="M201" i="14" s="1"/>
  <c r="M202" i="14" s="1"/>
  <c r="M203" i="14" s="1"/>
  <c r="M204" i="14" s="1"/>
  <c r="M205" i="14" s="1"/>
  <c r="M206" i="14" s="1"/>
  <c r="M207" i="14" s="1"/>
  <c r="M208" i="14" s="1"/>
  <c r="M209" i="14" s="1"/>
  <c r="M210" i="14" s="1"/>
  <c r="M211" i="14" s="1"/>
  <c r="M212" i="14" s="1"/>
  <c r="M213" i="14" s="1"/>
  <c r="M214" i="14" s="1"/>
  <c r="M215" i="14" s="1"/>
  <c r="M216" i="14" s="1"/>
  <c r="M217" i="14" s="1"/>
  <c r="M218" i="14" s="1"/>
  <c r="M219" i="14" s="1"/>
  <c r="M220" i="14" s="1"/>
  <c r="M221" i="14" s="1"/>
  <c r="M222" i="14" s="1"/>
  <c r="M223" i="14" s="1"/>
  <c r="M224" i="14" s="1"/>
  <c r="M225" i="14" s="1"/>
  <c r="M226" i="14" s="1"/>
  <c r="M227" i="14" s="1"/>
  <c r="M228" i="14" s="1"/>
  <c r="M229" i="14" s="1"/>
  <c r="M230" i="14" s="1"/>
  <c r="M231" i="14" s="1"/>
  <c r="M232" i="14" s="1"/>
  <c r="M233" i="14" s="1"/>
  <c r="M234" i="14" s="1"/>
  <c r="M235" i="14" s="1"/>
  <c r="M236" i="14" s="1"/>
  <c r="M237" i="14" s="1"/>
  <c r="M238" i="14" s="1"/>
  <c r="M239" i="14" s="1"/>
  <c r="M240" i="14" s="1"/>
  <c r="M241" i="14" s="1"/>
  <c r="M242" i="14" s="1"/>
  <c r="M243" i="14" s="1"/>
  <c r="M244" i="14" s="1"/>
  <c r="M245" i="14" s="1"/>
  <c r="M246" i="14" s="1"/>
  <c r="M247" i="14" s="1"/>
  <c r="M248" i="14" s="1"/>
  <c r="M249" i="14" s="1"/>
  <c r="M250" i="14" s="1"/>
  <c r="M251" i="14" s="1"/>
  <c r="M252" i="14" s="1"/>
  <c r="M253" i="14" s="1"/>
  <c r="M254" i="14" s="1"/>
  <c r="M255" i="14" s="1"/>
  <c r="M256" i="14" s="1"/>
  <c r="M257" i="14" s="1"/>
  <c r="M258" i="14" s="1"/>
  <c r="M259" i="14" s="1"/>
  <c r="M260" i="14" s="1"/>
  <c r="M261" i="14" s="1"/>
  <c r="M262" i="14" s="1"/>
  <c r="M263" i="14" s="1"/>
  <c r="M264" i="14" s="1"/>
  <c r="M265" i="14" s="1"/>
  <c r="M266" i="14" s="1"/>
  <c r="M267" i="14" s="1"/>
  <c r="M268" i="14" s="1"/>
  <c r="M269" i="14" s="1"/>
  <c r="M270" i="14" s="1"/>
  <c r="M271" i="14" s="1"/>
  <c r="M272" i="14" s="1"/>
  <c r="M273" i="14" s="1"/>
  <c r="M274" i="14" s="1"/>
  <c r="M275" i="14" s="1"/>
  <c r="M276" i="14" s="1"/>
  <c r="M277" i="14" s="1"/>
  <c r="M278" i="14" s="1"/>
  <c r="M279" i="14" s="1"/>
  <c r="M280" i="14" s="1"/>
  <c r="M281" i="14" s="1"/>
  <c r="M282" i="14" s="1"/>
  <c r="M283" i="14" s="1"/>
  <c r="M284" i="14" s="1"/>
  <c r="M285" i="14" s="1"/>
  <c r="M286" i="14" s="1"/>
  <c r="M287" i="14" s="1"/>
  <c r="M288" i="14" s="1"/>
  <c r="M289" i="14" s="1"/>
  <c r="M290" i="14" s="1"/>
  <c r="M291" i="14" s="1"/>
  <c r="M292" i="14" s="1"/>
  <c r="M293" i="14" s="1"/>
  <c r="M294" i="14" s="1"/>
  <c r="M295" i="14" s="1"/>
  <c r="M296" i="14" s="1"/>
  <c r="M297" i="14" s="1"/>
  <c r="M298" i="14" s="1"/>
  <c r="M299" i="14" s="1"/>
  <c r="M300" i="14" s="1"/>
  <c r="M301" i="14" s="1"/>
  <c r="M302" i="14" s="1"/>
  <c r="M303" i="14" s="1"/>
  <c r="M304" i="14" s="1"/>
  <c r="M305" i="14" s="1"/>
  <c r="M306" i="14" s="1"/>
  <c r="M307" i="14" s="1"/>
  <c r="M308" i="14" s="1"/>
  <c r="M309" i="14" s="1"/>
  <c r="M310" i="14" s="1"/>
  <c r="M311" i="14" s="1"/>
  <c r="M312" i="14" s="1"/>
  <c r="M313" i="14" s="1"/>
  <c r="M314" i="14" s="1"/>
  <c r="M315" i="14" s="1"/>
  <c r="M316" i="14" s="1"/>
  <c r="M317" i="14" s="1"/>
  <c r="M318" i="14" s="1"/>
  <c r="M319" i="14" s="1"/>
  <c r="M320" i="14" s="1"/>
  <c r="M321" i="14" s="1"/>
  <c r="M322" i="14" s="1"/>
  <c r="M323" i="14" s="1"/>
  <c r="M324" i="14" s="1"/>
  <c r="M325" i="14" s="1"/>
  <c r="M326" i="14" s="1"/>
  <c r="M327" i="14" s="1"/>
  <c r="M328" i="14" s="1"/>
  <c r="M329" i="14" s="1"/>
  <c r="M330" i="14" s="1"/>
  <c r="M331" i="14" s="1"/>
  <c r="M332" i="14" s="1"/>
  <c r="M333" i="14" s="1"/>
  <c r="M334" i="14" s="1"/>
  <c r="M335" i="14" s="1"/>
  <c r="M336" i="14" s="1"/>
  <c r="M337" i="14" s="1"/>
  <c r="M338" i="14" s="1"/>
  <c r="M339" i="14" s="1"/>
  <c r="M340" i="14" s="1"/>
  <c r="M341" i="14" s="1"/>
  <c r="M342" i="14" s="1"/>
  <c r="M343" i="14" s="1"/>
  <c r="M344" i="14" s="1"/>
  <c r="M345" i="14" s="1"/>
  <c r="M346" i="14" s="1"/>
  <c r="M347" i="14" s="1"/>
  <c r="M348" i="14" s="1"/>
  <c r="M349" i="14" s="1"/>
  <c r="M350" i="14" s="1"/>
  <c r="M351" i="14" s="1"/>
  <c r="M352" i="14" s="1"/>
  <c r="M353" i="14" s="1"/>
  <c r="M354" i="14" s="1"/>
  <c r="M355" i="14" s="1"/>
  <c r="M356" i="14" s="1"/>
  <c r="M357" i="14" s="1"/>
  <c r="M358" i="14" s="1"/>
  <c r="M359" i="14" s="1"/>
  <c r="M360" i="14" s="1"/>
  <c r="M361" i="14" s="1"/>
  <c r="M362" i="14" s="1"/>
  <c r="M363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37" i="14" s="1"/>
  <c r="L38" i="14" s="1"/>
  <c r="L39" i="14" s="1"/>
  <c r="L40" i="14" s="1"/>
  <c r="L41" i="14" s="1"/>
  <c r="L42" i="14" s="1"/>
  <c r="L43" i="14" s="1"/>
  <c r="L44" i="14" s="1"/>
  <c r="L45" i="14" s="1"/>
  <c r="L46" i="14" s="1"/>
  <c r="L47" i="14" s="1"/>
  <c r="L48" i="14" s="1"/>
  <c r="L49" i="14" s="1"/>
  <c r="L50" i="14" s="1"/>
  <c r="L51" i="14" s="1"/>
  <c r="L52" i="14" s="1"/>
  <c r="L53" i="14" s="1"/>
  <c r="L54" i="14" s="1"/>
  <c r="L55" i="14" s="1"/>
  <c r="L56" i="14" s="1"/>
  <c r="L57" i="14" s="1"/>
  <c r="L58" i="14" s="1"/>
  <c r="L59" i="14" s="1"/>
  <c r="L60" i="14" s="1"/>
  <c r="L61" i="14" s="1"/>
  <c r="L62" i="14" s="1"/>
  <c r="L63" i="14" s="1"/>
  <c r="L64" i="14" s="1"/>
  <c r="L65" i="14" s="1"/>
  <c r="L66" i="14" s="1"/>
  <c r="L67" i="14" s="1"/>
  <c r="L68" i="14" s="1"/>
  <c r="L69" i="14" s="1"/>
  <c r="L70" i="14" s="1"/>
  <c r="L71" i="14" s="1"/>
  <c r="L72" i="14" s="1"/>
  <c r="L73" i="14" s="1"/>
  <c r="L74" i="14" s="1"/>
  <c r="L75" i="14" s="1"/>
  <c r="L76" i="14" s="1"/>
  <c r="L77" i="14" s="1"/>
  <c r="L78" i="14" s="1"/>
  <c r="L79" i="14" s="1"/>
  <c r="L80" i="14" s="1"/>
  <c r="L81" i="14" s="1"/>
  <c r="L82" i="14" s="1"/>
  <c r="L83" i="14" s="1"/>
  <c r="L84" i="14" s="1"/>
  <c r="L85" i="14" s="1"/>
  <c r="L86" i="14" s="1"/>
  <c r="L87" i="14" s="1"/>
  <c r="L88" i="14" s="1"/>
  <c r="L89" i="14" s="1"/>
  <c r="L90" i="14" s="1"/>
  <c r="L91" i="14" s="1"/>
  <c r="L92" i="14" s="1"/>
  <c r="L93" i="14" s="1"/>
  <c r="L94" i="14" s="1"/>
  <c r="L95" i="14" s="1"/>
  <c r="L96" i="14" s="1"/>
  <c r="L97" i="14" s="1"/>
  <c r="L98" i="14" s="1"/>
  <c r="L99" i="14" s="1"/>
  <c r="L100" i="14" s="1"/>
  <c r="L101" i="14" s="1"/>
  <c r="L102" i="14" s="1"/>
  <c r="L103" i="14" s="1"/>
  <c r="L104" i="14" s="1"/>
  <c r="L105" i="14" s="1"/>
  <c r="L106" i="14" s="1"/>
  <c r="L107" i="14" s="1"/>
  <c r="L108" i="14" s="1"/>
  <c r="L109" i="14" s="1"/>
  <c r="L110" i="14" s="1"/>
  <c r="L111" i="14" s="1"/>
  <c r="L112" i="14" s="1"/>
  <c r="L113" i="14" s="1"/>
  <c r="L114" i="14" s="1"/>
  <c r="L115" i="14" s="1"/>
  <c r="L116" i="14" s="1"/>
  <c r="L117" i="14" s="1"/>
  <c r="L118" i="14" s="1"/>
  <c r="L119" i="14" s="1"/>
  <c r="L120" i="14" s="1"/>
  <c r="L121" i="14" s="1"/>
  <c r="L122" i="14" s="1"/>
  <c r="L123" i="14" s="1"/>
  <c r="L124" i="14" s="1"/>
  <c r="L125" i="14" s="1"/>
  <c r="L126" i="14" s="1"/>
  <c r="L127" i="14" s="1"/>
  <c r="L128" i="14" s="1"/>
  <c r="L129" i="14" s="1"/>
  <c r="L130" i="14" s="1"/>
  <c r="L131" i="14" s="1"/>
  <c r="L132" i="14" s="1"/>
  <c r="L133" i="14" s="1"/>
  <c r="L134" i="14" s="1"/>
  <c r="L135" i="14" s="1"/>
  <c r="L136" i="14" s="1"/>
  <c r="L137" i="14" s="1"/>
  <c r="L138" i="14" s="1"/>
  <c r="L139" i="14" s="1"/>
  <c r="L140" i="14" s="1"/>
  <c r="L141" i="14" s="1"/>
  <c r="L142" i="14" s="1"/>
  <c r="L143" i="14" s="1"/>
  <c r="L144" i="14" s="1"/>
  <c r="L145" i="14" s="1"/>
  <c r="L146" i="14" s="1"/>
  <c r="L147" i="14" s="1"/>
  <c r="L148" i="14" s="1"/>
  <c r="L149" i="14" s="1"/>
  <c r="L150" i="14" s="1"/>
  <c r="L151" i="14" s="1"/>
  <c r="L152" i="14" s="1"/>
  <c r="L153" i="14" s="1"/>
  <c r="L154" i="14" s="1"/>
  <c r="L155" i="14" s="1"/>
  <c r="L156" i="14" s="1"/>
  <c r="L157" i="14" s="1"/>
  <c r="L158" i="14" s="1"/>
  <c r="L159" i="14" s="1"/>
  <c r="L160" i="14" s="1"/>
  <c r="L161" i="14" s="1"/>
  <c r="L162" i="14" s="1"/>
  <c r="L163" i="14" s="1"/>
  <c r="L164" i="14" s="1"/>
  <c r="L165" i="14" s="1"/>
  <c r="L166" i="14" s="1"/>
  <c r="L167" i="14" s="1"/>
  <c r="L168" i="14" s="1"/>
  <c r="L169" i="14" s="1"/>
  <c r="L170" i="14" s="1"/>
  <c r="L171" i="14" s="1"/>
  <c r="L172" i="14" s="1"/>
  <c r="L173" i="14" s="1"/>
  <c r="L174" i="14" s="1"/>
  <c r="L175" i="14" s="1"/>
  <c r="L176" i="14" s="1"/>
  <c r="L177" i="14" s="1"/>
  <c r="L178" i="14" s="1"/>
  <c r="L179" i="14" s="1"/>
  <c r="L180" i="14" s="1"/>
  <c r="L181" i="14" s="1"/>
  <c r="L182" i="14" s="1"/>
  <c r="L183" i="14" s="1"/>
  <c r="L184" i="14" s="1"/>
  <c r="L185" i="14" s="1"/>
  <c r="L186" i="14" s="1"/>
  <c r="L187" i="14" s="1"/>
  <c r="L188" i="14" s="1"/>
  <c r="L189" i="14" s="1"/>
  <c r="L190" i="14" s="1"/>
  <c r="L191" i="14" s="1"/>
  <c r="L192" i="14" s="1"/>
  <c r="L193" i="14" s="1"/>
  <c r="L194" i="14" s="1"/>
  <c r="L195" i="14" s="1"/>
  <c r="L196" i="14" s="1"/>
  <c r="L197" i="14" s="1"/>
  <c r="L198" i="14" s="1"/>
  <c r="L199" i="14" s="1"/>
  <c r="L200" i="14" s="1"/>
  <c r="L201" i="14" s="1"/>
  <c r="L202" i="14" s="1"/>
  <c r="L203" i="14" s="1"/>
  <c r="L204" i="14" s="1"/>
  <c r="L205" i="14" s="1"/>
  <c r="L206" i="14" s="1"/>
  <c r="L207" i="14" s="1"/>
  <c r="L208" i="14" s="1"/>
  <c r="L209" i="14" s="1"/>
  <c r="L210" i="14" s="1"/>
  <c r="L211" i="14" s="1"/>
  <c r="L212" i="14" s="1"/>
  <c r="L213" i="14" s="1"/>
  <c r="L214" i="14" s="1"/>
  <c r="L215" i="14" s="1"/>
  <c r="L216" i="14" s="1"/>
  <c r="L217" i="14" s="1"/>
  <c r="L218" i="14" s="1"/>
  <c r="L219" i="14" s="1"/>
  <c r="L220" i="14" s="1"/>
  <c r="L221" i="14" s="1"/>
  <c r="L222" i="14" s="1"/>
  <c r="L223" i="14" s="1"/>
  <c r="L224" i="14" s="1"/>
  <c r="L225" i="14" s="1"/>
  <c r="L226" i="14" s="1"/>
  <c r="L227" i="14" s="1"/>
  <c r="L228" i="14" s="1"/>
  <c r="L229" i="14" s="1"/>
  <c r="L230" i="14" s="1"/>
  <c r="L231" i="14" s="1"/>
  <c r="L232" i="14" s="1"/>
  <c r="L233" i="14" s="1"/>
  <c r="L234" i="14" s="1"/>
  <c r="L235" i="14" s="1"/>
  <c r="L236" i="14" s="1"/>
  <c r="L237" i="14" s="1"/>
  <c r="L238" i="14" s="1"/>
  <c r="L239" i="14" s="1"/>
  <c r="L240" i="14" s="1"/>
  <c r="L241" i="14" s="1"/>
  <c r="L242" i="14" s="1"/>
  <c r="L243" i="14" s="1"/>
  <c r="L244" i="14" s="1"/>
  <c r="L245" i="14" s="1"/>
  <c r="L246" i="14" s="1"/>
  <c r="L247" i="14" s="1"/>
  <c r="L248" i="14" s="1"/>
  <c r="L249" i="14" s="1"/>
  <c r="L250" i="14" s="1"/>
  <c r="L251" i="14" s="1"/>
  <c r="L252" i="14" s="1"/>
  <c r="L253" i="14" s="1"/>
  <c r="L254" i="14" s="1"/>
  <c r="L255" i="14" s="1"/>
  <c r="L256" i="14" s="1"/>
  <c r="L257" i="14" s="1"/>
  <c r="L258" i="14" s="1"/>
  <c r="L259" i="14" s="1"/>
  <c r="L260" i="14" s="1"/>
  <c r="L261" i="14" s="1"/>
  <c r="L262" i="14" s="1"/>
  <c r="L263" i="14" s="1"/>
  <c r="L264" i="14" s="1"/>
  <c r="L265" i="14" s="1"/>
  <c r="L266" i="14" s="1"/>
  <c r="L267" i="14" s="1"/>
  <c r="L268" i="14" s="1"/>
  <c r="L269" i="14" s="1"/>
  <c r="L270" i="14" s="1"/>
  <c r="L271" i="14" s="1"/>
  <c r="L272" i="14" s="1"/>
  <c r="L273" i="14" s="1"/>
  <c r="L274" i="14" s="1"/>
  <c r="L275" i="14" s="1"/>
  <c r="L276" i="14" s="1"/>
  <c r="L277" i="14" s="1"/>
  <c r="L278" i="14" s="1"/>
  <c r="L279" i="14" s="1"/>
  <c r="L280" i="14" s="1"/>
  <c r="L281" i="14" s="1"/>
  <c r="L282" i="14" s="1"/>
  <c r="L283" i="14" s="1"/>
  <c r="L284" i="14" s="1"/>
  <c r="L285" i="14" s="1"/>
  <c r="L286" i="14" s="1"/>
  <c r="L287" i="14" s="1"/>
  <c r="L288" i="14" s="1"/>
  <c r="L289" i="14" s="1"/>
  <c r="L290" i="14" s="1"/>
  <c r="L291" i="14" s="1"/>
  <c r="L292" i="14" s="1"/>
  <c r="L293" i="14" s="1"/>
  <c r="L294" i="14" s="1"/>
  <c r="L295" i="14" s="1"/>
  <c r="L296" i="14" s="1"/>
  <c r="L297" i="14" s="1"/>
  <c r="L298" i="14" s="1"/>
  <c r="L299" i="14" s="1"/>
  <c r="L300" i="14" s="1"/>
  <c r="L301" i="14" s="1"/>
  <c r="L302" i="14" s="1"/>
  <c r="L303" i="14" s="1"/>
  <c r="L304" i="14" s="1"/>
  <c r="L305" i="14" s="1"/>
  <c r="L306" i="14" s="1"/>
  <c r="L307" i="14" s="1"/>
  <c r="L308" i="14" s="1"/>
  <c r="L309" i="14" s="1"/>
  <c r="L310" i="14" s="1"/>
  <c r="L311" i="14" s="1"/>
  <c r="L312" i="14" s="1"/>
  <c r="L313" i="14" s="1"/>
  <c r="L314" i="14" s="1"/>
  <c r="L315" i="14" s="1"/>
  <c r="L316" i="14" s="1"/>
  <c r="L317" i="14" s="1"/>
  <c r="L318" i="14" s="1"/>
  <c r="L319" i="14" s="1"/>
  <c r="L320" i="14" s="1"/>
  <c r="L321" i="14" s="1"/>
  <c r="L322" i="14" s="1"/>
  <c r="L323" i="14" s="1"/>
  <c r="L324" i="14" s="1"/>
  <c r="L325" i="14" s="1"/>
  <c r="L326" i="14" s="1"/>
  <c r="L327" i="14" s="1"/>
  <c r="L328" i="14" s="1"/>
  <c r="L329" i="14" s="1"/>
  <c r="L330" i="14" s="1"/>
  <c r="L331" i="14" s="1"/>
  <c r="L332" i="14" s="1"/>
  <c r="L333" i="14" s="1"/>
  <c r="L334" i="14" s="1"/>
  <c r="L335" i="14" s="1"/>
  <c r="L336" i="14" s="1"/>
  <c r="L337" i="14" s="1"/>
  <c r="L338" i="14" s="1"/>
  <c r="L339" i="14" s="1"/>
  <c r="L340" i="14" s="1"/>
  <c r="L341" i="14" s="1"/>
  <c r="L342" i="14" s="1"/>
  <c r="L343" i="14" s="1"/>
  <c r="L344" i="14" s="1"/>
  <c r="L345" i="14" s="1"/>
  <c r="L346" i="14" s="1"/>
  <c r="L347" i="14" s="1"/>
  <c r="L348" i="14" s="1"/>
  <c r="L349" i="14" s="1"/>
  <c r="L350" i="14" s="1"/>
  <c r="L351" i="14" s="1"/>
  <c r="L352" i="14" s="1"/>
  <c r="L353" i="14" s="1"/>
  <c r="L354" i="14" s="1"/>
  <c r="L355" i="14" s="1"/>
  <c r="L356" i="14" s="1"/>
  <c r="L357" i="14" s="1"/>
  <c r="L358" i="14" s="1"/>
  <c r="L359" i="14" s="1"/>
  <c r="L360" i="14" s="1"/>
  <c r="L361" i="14" s="1"/>
  <c r="L362" i="14" s="1"/>
  <c r="L363" i="14" s="1"/>
  <c r="K4" i="14"/>
  <c r="K5" i="14" s="1"/>
  <c r="J4" i="14"/>
  <c r="J5" i="14" s="1"/>
  <c r="J6" i="14" s="1"/>
  <c r="G4" i="14"/>
  <c r="G16" i="14" s="1"/>
  <c r="G28" i="14" s="1"/>
  <c r="G40" i="14" s="1"/>
  <c r="G52" i="14" s="1"/>
  <c r="G64" i="14" s="1"/>
  <c r="G76" i="14" s="1"/>
  <c r="G88" i="14" s="1"/>
  <c r="G100" i="14" s="1"/>
  <c r="G112" i="14" s="1"/>
  <c r="G124" i="14" s="1"/>
  <c r="G136" i="14" s="1"/>
  <c r="G148" i="14" s="1"/>
  <c r="G160" i="14" s="1"/>
  <c r="G172" i="14" s="1"/>
  <c r="G184" i="14" s="1"/>
  <c r="G196" i="14" s="1"/>
  <c r="G208" i="14" s="1"/>
  <c r="G220" i="14" s="1"/>
  <c r="G232" i="14" s="1"/>
  <c r="G244" i="14" s="1"/>
  <c r="G256" i="14" s="1"/>
  <c r="G268" i="14" s="1"/>
  <c r="G280" i="14" s="1"/>
  <c r="G292" i="14" s="1"/>
  <c r="G304" i="14" s="1"/>
  <c r="G316" i="14" s="1"/>
  <c r="G328" i="14" s="1"/>
  <c r="G340" i="14" s="1"/>
  <c r="G352" i="14" s="1"/>
  <c r="R5" i="1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R41" i="11" s="1"/>
  <c r="R42" i="11" s="1"/>
  <c r="R43" i="11" s="1"/>
  <c r="R44" i="11" s="1"/>
  <c r="R45" i="11" s="1"/>
  <c r="R46" i="11" s="1"/>
  <c r="R47" i="11" s="1"/>
  <c r="R48" i="11" s="1"/>
  <c r="R49" i="11" s="1"/>
  <c r="R50" i="11" s="1"/>
  <c r="R51" i="11" s="1"/>
  <c r="R52" i="11" s="1"/>
  <c r="R53" i="11" s="1"/>
  <c r="R54" i="11" s="1"/>
  <c r="R55" i="11" s="1"/>
  <c r="R56" i="11" s="1"/>
  <c r="R57" i="11" s="1"/>
  <c r="R58" i="11" s="1"/>
  <c r="R59" i="11" s="1"/>
  <c r="R60" i="11" s="1"/>
  <c r="R61" i="11" s="1"/>
  <c r="R62" i="11" s="1"/>
  <c r="R63" i="11" s="1"/>
  <c r="R64" i="11" s="1"/>
  <c r="R65" i="11" s="1"/>
  <c r="R66" i="11" s="1"/>
  <c r="R67" i="11" s="1"/>
  <c r="R68" i="11" s="1"/>
  <c r="R69" i="11" s="1"/>
  <c r="R70" i="11" s="1"/>
  <c r="R71" i="11" s="1"/>
  <c r="R72" i="11" s="1"/>
  <c r="R73" i="11" s="1"/>
  <c r="R74" i="11" s="1"/>
  <c r="R75" i="11" s="1"/>
  <c r="R76" i="11" s="1"/>
  <c r="R77" i="11" s="1"/>
  <c r="R78" i="11" s="1"/>
  <c r="R79" i="11" s="1"/>
  <c r="R80" i="11" s="1"/>
  <c r="R81" i="11" s="1"/>
  <c r="R82" i="11" s="1"/>
  <c r="R83" i="11" s="1"/>
  <c r="R84" i="11" s="1"/>
  <c r="R85" i="11" s="1"/>
  <c r="R86" i="11" s="1"/>
  <c r="R87" i="11" s="1"/>
  <c r="R88" i="11" s="1"/>
  <c r="R89" i="11" s="1"/>
  <c r="R90" i="11" s="1"/>
  <c r="R91" i="11" s="1"/>
  <c r="R92" i="11" s="1"/>
  <c r="R93" i="11" s="1"/>
  <c r="R94" i="11" s="1"/>
  <c r="R95" i="11" s="1"/>
  <c r="R96" i="11" s="1"/>
  <c r="R97" i="11" s="1"/>
  <c r="R98" i="11" s="1"/>
  <c r="R99" i="11" s="1"/>
  <c r="R100" i="11" s="1"/>
  <c r="R101" i="11" s="1"/>
  <c r="R102" i="11" s="1"/>
  <c r="R103" i="11" s="1"/>
  <c r="R104" i="11" s="1"/>
  <c r="R105" i="11" s="1"/>
  <c r="R106" i="11" s="1"/>
  <c r="R107" i="11" s="1"/>
  <c r="R108" i="11" s="1"/>
  <c r="R109" i="11" s="1"/>
  <c r="R110" i="11" s="1"/>
  <c r="R111" i="11" s="1"/>
  <c r="R112" i="11" s="1"/>
  <c r="R113" i="11" s="1"/>
  <c r="R114" i="11" s="1"/>
  <c r="R115" i="11" s="1"/>
  <c r="R116" i="11" s="1"/>
  <c r="R117" i="11" s="1"/>
  <c r="R118" i="11" s="1"/>
  <c r="R119" i="11" s="1"/>
  <c r="R120" i="11" s="1"/>
  <c r="R121" i="11" s="1"/>
  <c r="R122" i="11" s="1"/>
  <c r="R123" i="11" s="1"/>
  <c r="R124" i="11" s="1"/>
  <c r="R125" i="11" s="1"/>
  <c r="R126" i="11" s="1"/>
  <c r="R127" i="11" s="1"/>
  <c r="R128" i="11" s="1"/>
  <c r="R129" i="11" s="1"/>
  <c r="R130" i="11" s="1"/>
  <c r="R131" i="11" s="1"/>
  <c r="R132" i="11" s="1"/>
  <c r="R133" i="11" s="1"/>
  <c r="R134" i="11" s="1"/>
  <c r="R135" i="11" s="1"/>
  <c r="R136" i="11" s="1"/>
  <c r="R137" i="11" s="1"/>
  <c r="R138" i="11" s="1"/>
  <c r="R139" i="11" s="1"/>
  <c r="R140" i="11" s="1"/>
  <c r="R141" i="11" s="1"/>
  <c r="R142" i="11" s="1"/>
  <c r="R143" i="11" s="1"/>
  <c r="R144" i="11" s="1"/>
  <c r="R145" i="11" s="1"/>
  <c r="R146" i="11" s="1"/>
  <c r="R147" i="11" s="1"/>
  <c r="R148" i="11" s="1"/>
  <c r="R149" i="11" s="1"/>
  <c r="R150" i="11" s="1"/>
  <c r="R151" i="11" s="1"/>
  <c r="R152" i="11" s="1"/>
  <c r="R153" i="11" s="1"/>
  <c r="R154" i="11" s="1"/>
  <c r="R155" i="11" s="1"/>
  <c r="R156" i="11" s="1"/>
  <c r="R157" i="11" s="1"/>
  <c r="R158" i="11" s="1"/>
  <c r="R159" i="11" s="1"/>
  <c r="R160" i="11" s="1"/>
  <c r="R161" i="11" s="1"/>
  <c r="R162" i="11" s="1"/>
  <c r="R163" i="11" s="1"/>
  <c r="R164" i="11" s="1"/>
  <c r="R165" i="11" s="1"/>
  <c r="R166" i="11" s="1"/>
  <c r="R167" i="11" s="1"/>
  <c r="R168" i="11" s="1"/>
  <c r="R169" i="11" s="1"/>
  <c r="R170" i="11" s="1"/>
  <c r="R171" i="11" s="1"/>
  <c r="R172" i="11" s="1"/>
  <c r="R173" i="11" s="1"/>
  <c r="R174" i="11" s="1"/>
  <c r="R175" i="11" s="1"/>
  <c r="R176" i="11" s="1"/>
  <c r="R177" i="11" s="1"/>
  <c r="R178" i="11" s="1"/>
  <c r="R179" i="11" s="1"/>
  <c r="R180" i="11" s="1"/>
  <c r="R181" i="11" s="1"/>
  <c r="R182" i="11" s="1"/>
  <c r="R183" i="11" s="1"/>
  <c r="R184" i="11" s="1"/>
  <c r="R185" i="11" s="1"/>
  <c r="R186" i="11" s="1"/>
  <c r="R187" i="11" s="1"/>
  <c r="R188" i="11" s="1"/>
  <c r="R189" i="11" s="1"/>
  <c r="R190" i="11" s="1"/>
  <c r="R191" i="11" s="1"/>
  <c r="R192" i="11" s="1"/>
  <c r="R193" i="11" s="1"/>
  <c r="R194" i="11" s="1"/>
  <c r="R195" i="11" s="1"/>
  <c r="R196" i="11" s="1"/>
  <c r="R197" i="11" s="1"/>
  <c r="R198" i="11" s="1"/>
  <c r="R199" i="11" s="1"/>
  <c r="R200" i="11" s="1"/>
  <c r="R201" i="11" s="1"/>
  <c r="R202" i="11" s="1"/>
  <c r="R203" i="11" s="1"/>
  <c r="R204" i="11" s="1"/>
  <c r="R205" i="11" s="1"/>
  <c r="R206" i="11" s="1"/>
  <c r="R207" i="11" s="1"/>
  <c r="R208" i="11" s="1"/>
  <c r="R209" i="11" s="1"/>
  <c r="R210" i="11" s="1"/>
  <c r="R211" i="11" s="1"/>
  <c r="R212" i="11" s="1"/>
  <c r="R213" i="11" s="1"/>
  <c r="R214" i="11" s="1"/>
  <c r="R215" i="11" s="1"/>
  <c r="R216" i="11" s="1"/>
  <c r="R217" i="11" s="1"/>
  <c r="R218" i="11" s="1"/>
  <c r="R219" i="11" s="1"/>
  <c r="R220" i="11" s="1"/>
  <c r="R221" i="11" s="1"/>
  <c r="R222" i="11" s="1"/>
  <c r="R223" i="11" s="1"/>
  <c r="R224" i="11" s="1"/>
  <c r="R225" i="11" s="1"/>
  <c r="R226" i="11" s="1"/>
  <c r="R227" i="11" s="1"/>
  <c r="R228" i="11" s="1"/>
  <c r="R229" i="11" s="1"/>
  <c r="R230" i="11" s="1"/>
  <c r="R231" i="11" s="1"/>
  <c r="R232" i="11" s="1"/>
  <c r="R233" i="11" s="1"/>
  <c r="R234" i="11" s="1"/>
  <c r="R235" i="11" s="1"/>
  <c r="R236" i="11" s="1"/>
  <c r="R237" i="11" s="1"/>
  <c r="R238" i="11" s="1"/>
  <c r="R239" i="11" s="1"/>
  <c r="R240" i="11" s="1"/>
  <c r="R241" i="11" s="1"/>
  <c r="R242" i="11" s="1"/>
  <c r="R243" i="11" s="1"/>
  <c r="R244" i="11" s="1"/>
  <c r="R245" i="11" s="1"/>
  <c r="R246" i="11" s="1"/>
  <c r="R247" i="11" s="1"/>
  <c r="R248" i="11" s="1"/>
  <c r="R249" i="11" s="1"/>
  <c r="R250" i="11" s="1"/>
  <c r="R251" i="11" s="1"/>
  <c r="R252" i="11" s="1"/>
  <c r="R253" i="11" s="1"/>
  <c r="R254" i="11" s="1"/>
  <c r="R255" i="11" s="1"/>
  <c r="R256" i="11" s="1"/>
  <c r="R257" i="11" s="1"/>
  <c r="R258" i="11" s="1"/>
  <c r="R259" i="11" s="1"/>
  <c r="R260" i="11" s="1"/>
  <c r="R261" i="11" s="1"/>
  <c r="R262" i="11" s="1"/>
  <c r="R263" i="11" s="1"/>
  <c r="R264" i="11" s="1"/>
  <c r="R265" i="11" s="1"/>
  <c r="R266" i="11" s="1"/>
  <c r="R267" i="11" s="1"/>
  <c r="R268" i="11" s="1"/>
  <c r="R269" i="11" s="1"/>
  <c r="R270" i="11" s="1"/>
  <c r="R271" i="11" s="1"/>
  <c r="R272" i="11" s="1"/>
  <c r="R273" i="11" s="1"/>
  <c r="R274" i="11" s="1"/>
  <c r="R275" i="11" s="1"/>
  <c r="R276" i="11" s="1"/>
  <c r="R277" i="11" s="1"/>
  <c r="R278" i="11" s="1"/>
  <c r="R279" i="11" s="1"/>
  <c r="R280" i="11" s="1"/>
  <c r="R281" i="11" s="1"/>
  <c r="R282" i="11" s="1"/>
  <c r="R283" i="11" s="1"/>
  <c r="R284" i="11" s="1"/>
  <c r="R285" i="11" s="1"/>
  <c r="R286" i="11" s="1"/>
  <c r="R287" i="11" s="1"/>
  <c r="R288" i="11" s="1"/>
  <c r="R289" i="11" s="1"/>
  <c r="R290" i="11" s="1"/>
  <c r="R291" i="11" s="1"/>
  <c r="R292" i="11" s="1"/>
  <c r="R293" i="11" s="1"/>
  <c r="R294" i="11" s="1"/>
  <c r="R295" i="11" s="1"/>
  <c r="R296" i="11" s="1"/>
  <c r="R297" i="11" s="1"/>
  <c r="R298" i="11" s="1"/>
  <c r="R299" i="11" s="1"/>
  <c r="R300" i="11" s="1"/>
  <c r="R301" i="11" s="1"/>
  <c r="R302" i="11" s="1"/>
  <c r="R303" i="11" s="1"/>
  <c r="R304" i="11" s="1"/>
  <c r="R305" i="11" s="1"/>
  <c r="R306" i="11" s="1"/>
  <c r="R307" i="11" s="1"/>
  <c r="R308" i="11" s="1"/>
  <c r="R309" i="11" s="1"/>
  <c r="R310" i="11" s="1"/>
  <c r="R311" i="11" s="1"/>
  <c r="R312" i="11" s="1"/>
  <c r="R313" i="11" s="1"/>
  <c r="R314" i="11" s="1"/>
  <c r="R315" i="11" s="1"/>
  <c r="R316" i="11" s="1"/>
  <c r="R317" i="11" s="1"/>
  <c r="R318" i="11" s="1"/>
  <c r="R319" i="11" s="1"/>
  <c r="R320" i="11" s="1"/>
  <c r="R321" i="11" s="1"/>
  <c r="R322" i="11" s="1"/>
  <c r="R323" i="11" s="1"/>
  <c r="R324" i="11" s="1"/>
  <c r="R325" i="11" s="1"/>
  <c r="R326" i="11" s="1"/>
  <c r="R327" i="11" s="1"/>
  <c r="R328" i="11" s="1"/>
  <c r="R329" i="11" s="1"/>
  <c r="R330" i="11" s="1"/>
  <c r="R331" i="11" s="1"/>
  <c r="R332" i="11" s="1"/>
  <c r="R333" i="11" s="1"/>
  <c r="R334" i="11" s="1"/>
  <c r="R335" i="11" s="1"/>
  <c r="R336" i="11" s="1"/>
  <c r="R337" i="11" s="1"/>
  <c r="R338" i="11" s="1"/>
  <c r="R339" i="11" s="1"/>
  <c r="R340" i="11" s="1"/>
  <c r="R341" i="11" s="1"/>
  <c r="R342" i="11" s="1"/>
  <c r="R343" i="11" s="1"/>
  <c r="R344" i="11" s="1"/>
  <c r="R345" i="11" s="1"/>
  <c r="R346" i="11" s="1"/>
  <c r="R347" i="11" s="1"/>
  <c r="R348" i="11" s="1"/>
  <c r="R349" i="11" s="1"/>
  <c r="R350" i="11" s="1"/>
  <c r="R351" i="11" s="1"/>
  <c r="R352" i="11" s="1"/>
  <c r="R353" i="11" s="1"/>
  <c r="R354" i="11" s="1"/>
  <c r="R355" i="11" s="1"/>
  <c r="R356" i="11" s="1"/>
  <c r="R357" i="11" s="1"/>
  <c r="R358" i="11" s="1"/>
  <c r="R359" i="11" s="1"/>
  <c r="R360" i="11" s="1"/>
  <c r="R361" i="11" s="1"/>
  <c r="R362" i="11" s="1"/>
  <c r="R363" i="11" s="1"/>
  <c r="Q4" i="11"/>
  <c r="Q5" i="11" s="1"/>
  <c r="Q6" i="11" s="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Q55" i="11" s="1"/>
  <c r="Q56" i="11" s="1"/>
  <c r="Q57" i="11" s="1"/>
  <c r="Q58" i="11" s="1"/>
  <c r="Q59" i="11" s="1"/>
  <c r="Q60" i="11" s="1"/>
  <c r="Q61" i="11" s="1"/>
  <c r="Q62" i="11" s="1"/>
  <c r="Q63" i="11" s="1"/>
  <c r="Q64" i="11" s="1"/>
  <c r="Q65" i="11" s="1"/>
  <c r="Q66" i="11" s="1"/>
  <c r="Q67" i="11" s="1"/>
  <c r="Q68" i="11" s="1"/>
  <c r="Q69" i="11" s="1"/>
  <c r="Q70" i="11" s="1"/>
  <c r="Q71" i="11" s="1"/>
  <c r="Q72" i="11" s="1"/>
  <c r="Q73" i="11" s="1"/>
  <c r="Q74" i="11" s="1"/>
  <c r="Q75" i="11" s="1"/>
  <c r="Q76" i="11" s="1"/>
  <c r="Q77" i="11" s="1"/>
  <c r="Q78" i="11" s="1"/>
  <c r="Q79" i="11" s="1"/>
  <c r="Q80" i="11" s="1"/>
  <c r="Q81" i="11" s="1"/>
  <c r="Q82" i="11" s="1"/>
  <c r="Q83" i="11" s="1"/>
  <c r="Q84" i="11" s="1"/>
  <c r="Q85" i="11" s="1"/>
  <c r="Q86" i="11" s="1"/>
  <c r="Q87" i="11" s="1"/>
  <c r="Q88" i="11" s="1"/>
  <c r="Q89" i="11" s="1"/>
  <c r="Q90" i="11" s="1"/>
  <c r="Q91" i="11" s="1"/>
  <c r="Q92" i="11" s="1"/>
  <c r="Q93" i="11" s="1"/>
  <c r="Q94" i="11" s="1"/>
  <c r="Q95" i="11" s="1"/>
  <c r="Q96" i="11" s="1"/>
  <c r="Q97" i="11" s="1"/>
  <c r="Q98" i="11" s="1"/>
  <c r="Q99" i="11" s="1"/>
  <c r="Q100" i="11" s="1"/>
  <c r="Q101" i="11" s="1"/>
  <c r="Q102" i="11" s="1"/>
  <c r="Q103" i="11" s="1"/>
  <c r="Q104" i="11" s="1"/>
  <c r="Q105" i="11" s="1"/>
  <c r="Q106" i="11" s="1"/>
  <c r="Q107" i="11" s="1"/>
  <c r="Q108" i="11" s="1"/>
  <c r="Q109" i="11" s="1"/>
  <c r="Q110" i="11" s="1"/>
  <c r="Q111" i="11" s="1"/>
  <c r="Q112" i="11" s="1"/>
  <c r="Q113" i="11" s="1"/>
  <c r="Q114" i="11" s="1"/>
  <c r="Q115" i="11" s="1"/>
  <c r="Q116" i="11" s="1"/>
  <c r="Q117" i="11" s="1"/>
  <c r="Q118" i="11" s="1"/>
  <c r="Q119" i="11" s="1"/>
  <c r="Q120" i="11" s="1"/>
  <c r="Q121" i="11" s="1"/>
  <c r="Q122" i="11" s="1"/>
  <c r="Q123" i="11" s="1"/>
  <c r="Q124" i="11" s="1"/>
  <c r="Q125" i="11" s="1"/>
  <c r="Q126" i="11" s="1"/>
  <c r="Q127" i="11" s="1"/>
  <c r="Q128" i="11" s="1"/>
  <c r="Q129" i="11" s="1"/>
  <c r="Q130" i="11" s="1"/>
  <c r="Q131" i="11" s="1"/>
  <c r="Q132" i="11" s="1"/>
  <c r="Q133" i="11" s="1"/>
  <c r="Q134" i="11" s="1"/>
  <c r="Q135" i="11" s="1"/>
  <c r="Q136" i="11" s="1"/>
  <c r="Q137" i="11" s="1"/>
  <c r="Q138" i="11" s="1"/>
  <c r="Q139" i="11" s="1"/>
  <c r="Q140" i="11" s="1"/>
  <c r="Q141" i="11" s="1"/>
  <c r="Q142" i="11" s="1"/>
  <c r="Q143" i="11" s="1"/>
  <c r="Q144" i="11" s="1"/>
  <c r="Q145" i="11" s="1"/>
  <c r="Q146" i="11" s="1"/>
  <c r="Q147" i="11" s="1"/>
  <c r="Q148" i="11" s="1"/>
  <c r="Q149" i="11" s="1"/>
  <c r="Q150" i="11" s="1"/>
  <c r="Q151" i="11" s="1"/>
  <c r="Q152" i="11" s="1"/>
  <c r="Q153" i="11" s="1"/>
  <c r="Q154" i="11" s="1"/>
  <c r="Q155" i="11" s="1"/>
  <c r="Q156" i="11" s="1"/>
  <c r="Q157" i="11" s="1"/>
  <c r="Q158" i="11" s="1"/>
  <c r="Q159" i="11" s="1"/>
  <c r="Q160" i="11" s="1"/>
  <c r="Q161" i="11" s="1"/>
  <c r="Q162" i="11" s="1"/>
  <c r="Q163" i="11" s="1"/>
  <c r="Q164" i="11" s="1"/>
  <c r="Q165" i="11" s="1"/>
  <c r="Q166" i="11" s="1"/>
  <c r="Q167" i="11" s="1"/>
  <c r="Q168" i="11" s="1"/>
  <c r="Q169" i="11" s="1"/>
  <c r="Q170" i="11" s="1"/>
  <c r="Q171" i="11" s="1"/>
  <c r="Q172" i="11" s="1"/>
  <c r="Q173" i="11" s="1"/>
  <c r="Q174" i="11" s="1"/>
  <c r="Q175" i="11" s="1"/>
  <c r="Q176" i="11" s="1"/>
  <c r="Q177" i="11" s="1"/>
  <c r="Q178" i="11" s="1"/>
  <c r="Q179" i="11" s="1"/>
  <c r="Q180" i="11" s="1"/>
  <c r="Q181" i="11" s="1"/>
  <c r="Q182" i="11" s="1"/>
  <c r="Q183" i="11" s="1"/>
  <c r="Q184" i="11" s="1"/>
  <c r="Q185" i="11" s="1"/>
  <c r="Q186" i="11" s="1"/>
  <c r="Q187" i="11" s="1"/>
  <c r="Q188" i="11" s="1"/>
  <c r="Q189" i="11" s="1"/>
  <c r="Q190" i="11" s="1"/>
  <c r="Q191" i="11" s="1"/>
  <c r="Q192" i="11" s="1"/>
  <c r="Q193" i="11" s="1"/>
  <c r="Q194" i="11" s="1"/>
  <c r="Q195" i="11" s="1"/>
  <c r="Q196" i="11" s="1"/>
  <c r="Q197" i="11" s="1"/>
  <c r="Q198" i="11" s="1"/>
  <c r="Q199" i="11" s="1"/>
  <c r="Q200" i="11" s="1"/>
  <c r="Q201" i="11" s="1"/>
  <c r="Q202" i="11" s="1"/>
  <c r="Q203" i="11" s="1"/>
  <c r="Q204" i="11" s="1"/>
  <c r="Q205" i="11" s="1"/>
  <c r="Q206" i="11" s="1"/>
  <c r="Q207" i="11" s="1"/>
  <c r="Q208" i="11" s="1"/>
  <c r="Q209" i="11" s="1"/>
  <c r="Q210" i="11" s="1"/>
  <c r="Q211" i="11" s="1"/>
  <c r="Q212" i="11" s="1"/>
  <c r="Q213" i="11" s="1"/>
  <c r="Q214" i="11" s="1"/>
  <c r="Q215" i="11" s="1"/>
  <c r="Q216" i="11" s="1"/>
  <c r="Q217" i="11" s="1"/>
  <c r="Q218" i="11" s="1"/>
  <c r="Q219" i="11" s="1"/>
  <c r="Q220" i="11" s="1"/>
  <c r="Q221" i="11" s="1"/>
  <c r="Q222" i="11" s="1"/>
  <c r="Q223" i="11" s="1"/>
  <c r="Q224" i="11" s="1"/>
  <c r="Q225" i="11" s="1"/>
  <c r="Q226" i="11" s="1"/>
  <c r="Q227" i="11" s="1"/>
  <c r="Q228" i="11" s="1"/>
  <c r="Q229" i="11" s="1"/>
  <c r="Q230" i="11" s="1"/>
  <c r="Q231" i="11" s="1"/>
  <c r="Q232" i="11" s="1"/>
  <c r="Q233" i="11" s="1"/>
  <c r="Q234" i="11" s="1"/>
  <c r="Q235" i="11" s="1"/>
  <c r="Q236" i="11" s="1"/>
  <c r="Q237" i="11" s="1"/>
  <c r="Q238" i="11" s="1"/>
  <c r="Q239" i="11" s="1"/>
  <c r="Q240" i="11" s="1"/>
  <c r="Q241" i="11" s="1"/>
  <c r="Q242" i="11" s="1"/>
  <c r="Q243" i="11" s="1"/>
  <c r="Q244" i="11" s="1"/>
  <c r="Q245" i="11" s="1"/>
  <c r="Q246" i="11" s="1"/>
  <c r="Q247" i="11" s="1"/>
  <c r="Q248" i="11" s="1"/>
  <c r="Q249" i="11" s="1"/>
  <c r="Q250" i="11" s="1"/>
  <c r="Q251" i="11" s="1"/>
  <c r="Q252" i="11" s="1"/>
  <c r="Q253" i="11" s="1"/>
  <c r="Q254" i="11" s="1"/>
  <c r="Q255" i="11" s="1"/>
  <c r="Q256" i="11" s="1"/>
  <c r="Q257" i="11" s="1"/>
  <c r="Q258" i="11" s="1"/>
  <c r="Q259" i="11" s="1"/>
  <c r="Q260" i="11" s="1"/>
  <c r="Q261" i="11" s="1"/>
  <c r="Q262" i="11" s="1"/>
  <c r="Q263" i="11" s="1"/>
  <c r="Q264" i="11" s="1"/>
  <c r="Q265" i="11" s="1"/>
  <c r="Q266" i="11" s="1"/>
  <c r="Q267" i="11" s="1"/>
  <c r="Q268" i="11" s="1"/>
  <c r="Q269" i="11" s="1"/>
  <c r="Q270" i="11" s="1"/>
  <c r="Q271" i="11" s="1"/>
  <c r="Q272" i="11" s="1"/>
  <c r="Q273" i="11" s="1"/>
  <c r="Q274" i="11" s="1"/>
  <c r="Q275" i="11" s="1"/>
  <c r="Q276" i="11" s="1"/>
  <c r="Q277" i="11" s="1"/>
  <c r="Q278" i="11" s="1"/>
  <c r="Q279" i="11" s="1"/>
  <c r="Q280" i="11" s="1"/>
  <c r="Q281" i="11" s="1"/>
  <c r="Q282" i="11" s="1"/>
  <c r="Q283" i="11" s="1"/>
  <c r="Q284" i="11" s="1"/>
  <c r="Q285" i="11" s="1"/>
  <c r="Q286" i="11" s="1"/>
  <c r="Q287" i="11" s="1"/>
  <c r="Q288" i="11" s="1"/>
  <c r="Q289" i="11" s="1"/>
  <c r="Q290" i="11" s="1"/>
  <c r="Q291" i="11" s="1"/>
  <c r="Q292" i="11" s="1"/>
  <c r="Q293" i="11" s="1"/>
  <c r="Q294" i="11" s="1"/>
  <c r="Q295" i="11" s="1"/>
  <c r="Q296" i="11" s="1"/>
  <c r="Q297" i="11" s="1"/>
  <c r="Q298" i="11" s="1"/>
  <c r="Q299" i="11" s="1"/>
  <c r="Q300" i="11" s="1"/>
  <c r="Q301" i="11" s="1"/>
  <c r="Q302" i="11" s="1"/>
  <c r="Q303" i="11" s="1"/>
  <c r="Q304" i="11" s="1"/>
  <c r="Q305" i="11" s="1"/>
  <c r="Q306" i="11" s="1"/>
  <c r="Q307" i="11" s="1"/>
  <c r="Q308" i="11" s="1"/>
  <c r="Q309" i="11" s="1"/>
  <c r="Q310" i="11" s="1"/>
  <c r="Q311" i="11" s="1"/>
  <c r="Q312" i="11" s="1"/>
  <c r="Q313" i="11" s="1"/>
  <c r="Q314" i="11" s="1"/>
  <c r="Q315" i="11" s="1"/>
  <c r="Q316" i="11" s="1"/>
  <c r="Q317" i="11" s="1"/>
  <c r="Q318" i="11" s="1"/>
  <c r="Q319" i="11" s="1"/>
  <c r="Q320" i="11" s="1"/>
  <c r="Q321" i="11" s="1"/>
  <c r="Q322" i="11" s="1"/>
  <c r="Q323" i="11" s="1"/>
  <c r="Q324" i="11" s="1"/>
  <c r="Q325" i="11" s="1"/>
  <c r="Q326" i="11" s="1"/>
  <c r="Q327" i="11" s="1"/>
  <c r="Q328" i="11" s="1"/>
  <c r="Q329" i="11" s="1"/>
  <c r="Q330" i="11" s="1"/>
  <c r="Q331" i="11" s="1"/>
  <c r="Q332" i="11" s="1"/>
  <c r="Q333" i="11" s="1"/>
  <c r="Q334" i="11" s="1"/>
  <c r="Q335" i="11" s="1"/>
  <c r="Q336" i="11" s="1"/>
  <c r="Q337" i="11" s="1"/>
  <c r="Q338" i="11" s="1"/>
  <c r="Q339" i="11" s="1"/>
  <c r="Q340" i="11" s="1"/>
  <c r="Q341" i="11" s="1"/>
  <c r="Q342" i="11" s="1"/>
  <c r="Q343" i="11" s="1"/>
  <c r="Q344" i="11" s="1"/>
  <c r="Q345" i="11" s="1"/>
  <c r="Q346" i="11" s="1"/>
  <c r="Q347" i="11" s="1"/>
  <c r="Q348" i="11" s="1"/>
  <c r="Q349" i="11" s="1"/>
  <c r="Q350" i="11" s="1"/>
  <c r="Q351" i="11" s="1"/>
  <c r="Q352" i="11" s="1"/>
  <c r="Q353" i="11" s="1"/>
  <c r="Q354" i="11" s="1"/>
  <c r="Q355" i="11" s="1"/>
  <c r="Q356" i="11" s="1"/>
  <c r="Q357" i="11" s="1"/>
  <c r="Q358" i="11" s="1"/>
  <c r="Q359" i="11" s="1"/>
  <c r="Q360" i="11" s="1"/>
  <c r="Q361" i="11" s="1"/>
  <c r="Q362" i="11" s="1"/>
  <c r="Q363" i="11" s="1"/>
  <c r="P4" i="11"/>
  <c r="P5" i="11" s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P39" i="11" s="1"/>
  <c r="P40" i="11" s="1"/>
  <c r="P41" i="11" s="1"/>
  <c r="P42" i="11" s="1"/>
  <c r="P43" i="11" s="1"/>
  <c r="P44" i="11" s="1"/>
  <c r="P45" i="11" s="1"/>
  <c r="P46" i="11" s="1"/>
  <c r="P47" i="11" s="1"/>
  <c r="P48" i="11" s="1"/>
  <c r="P49" i="11" s="1"/>
  <c r="P50" i="11" s="1"/>
  <c r="P51" i="11" s="1"/>
  <c r="P52" i="11" s="1"/>
  <c r="P53" i="11" s="1"/>
  <c r="P54" i="11" s="1"/>
  <c r="P55" i="11" s="1"/>
  <c r="P56" i="11" s="1"/>
  <c r="P57" i="11" s="1"/>
  <c r="P58" i="11" s="1"/>
  <c r="P59" i="11" s="1"/>
  <c r="P60" i="11" s="1"/>
  <c r="P61" i="11" s="1"/>
  <c r="P62" i="11" s="1"/>
  <c r="P63" i="11" s="1"/>
  <c r="P64" i="11" s="1"/>
  <c r="P65" i="11" s="1"/>
  <c r="P66" i="11" s="1"/>
  <c r="P67" i="11" s="1"/>
  <c r="P68" i="11" s="1"/>
  <c r="P69" i="11" s="1"/>
  <c r="P70" i="11" s="1"/>
  <c r="P71" i="11" s="1"/>
  <c r="P72" i="11" s="1"/>
  <c r="P73" i="11" s="1"/>
  <c r="P74" i="11" s="1"/>
  <c r="P75" i="11" s="1"/>
  <c r="P76" i="11" s="1"/>
  <c r="P77" i="11" s="1"/>
  <c r="P78" i="11" s="1"/>
  <c r="P79" i="11" s="1"/>
  <c r="P80" i="11" s="1"/>
  <c r="P81" i="11" s="1"/>
  <c r="P82" i="11" s="1"/>
  <c r="P83" i="11" s="1"/>
  <c r="P84" i="11" s="1"/>
  <c r="P85" i="11" s="1"/>
  <c r="P86" i="11" s="1"/>
  <c r="P87" i="11" s="1"/>
  <c r="P88" i="11" s="1"/>
  <c r="P89" i="11" s="1"/>
  <c r="P90" i="11" s="1"/>
  <c r="P91" i="11" s="1"/>
  <c r="P92" i="11" s="1"/>
  <c r="P93" i="11" s="1"/>
  <c r="P94" i="11" s="1"/>
  <c r="P95" i="11" s="1"/>
  <c r="P96" i="11" s="1"/>
  <c r="P97" i="11" s="1"/>
  <c r="P98" i="11" s="1"/>
  <c r="P99" i="11" s="1"/>
  <c r="P100" i="11" s="1"/>
  <c r="P101" i="11" s="1"/>
  <c r="P102" i="11" s="1"/>
  <c r="P103" i="11" s="1"/>
  <c r="P104" i="11" s="1"/>
  <c r="P105" i="11" s="1"/>
  <c r="P106" i="11" s="1"/>
  <c r="P107" i="11" s="1"/>
  <c r="P108" i="11" s="1"/>
  <c r="P109" i="11" s="1"/>
  <c r="P110" i="11" s="1"/>
  <c r="P111" i="11" s="1"/>
  <c r="P112" i="11" s="1"/>
  <c r="P113" i="11" s="1"/>
  <c r="P114" i="11" s="1"/>
  <c r="P115" i="11" s="1"/>
  <c r="P116" i="11" s="1"/>
  <c r="P117" i="11" s="1"/>
  <c r="P118" i="11" s="1"/>
  <c r="P119" i="11" s="1"/>
  <c r="P120" i="11" s="1"/>
  <c r="P121" i="11" s="1"/>
  <c r="P122" i="11" s="1"/>
  <c r="P123" i="11" s="1"/>
  <c r="P124" i="11" s="1"/>
  <c r="P125" i="11" s="1"/>
  <c r="P126" i="11" s="1"/>
  <c r="P127" i="11" s="1"/>
  <c r="P128" i="11" s="1"/>
  <c r="P129" i="11" s="1"/>
  <c r="P130" i="11" s="1"/>
  <c r="P131" i="11" s="1"/>
  <c r="P132" i="11" s="1"/>
  <c r="P133" i="11" s="1"/>
  <c r="P134" i="11" s="1"/>
  <c r="P135" i="11" s="1"/>
  <c r="P136" i="11" s="1"/>
  <c r="P137" i="11" s="1"/>
  <c r="P138" i="11" s="1"/>
  <c r="P139" i="11" s="1"/>
  <c r="P140" i="11" s="1"/>
  <c r="P141" i="11" s="1"/>
  <c r="P142" i="11" s="1"/>
  <c r="P143" i="11" s="1"/>
  <c r="P144" i="11" s="1"/>
  <c r="P145" i="11" s="1"/>
  <c r="P146" i="11" s="1"/>
  <c r="P147" i="11" s="1"/>
  <c r="P148" i="11" s="1"/>
  <c r="P149" i="11" s="1"/>
  <c r="P150" i="11" s="1"/>
  <c r="P151" i="11" s="1"/>
  <c r="P152" i="11" s="1"/>
  <c r="P153" i="11" s="1"/>
  <c r="P154" i="11" s="1"/>
  <c r="P155" i="11" s="1"/>
  <c r="P156" i="11" s="1"/>
  <c r="P157" i="11" s="1"/>
  <c r="P158" i="11" s="1"/>
  <c r="P159" i="11" s="1"/>
  <c r="P160" i="11" s="1"/>
  <c r="P161" i="11" s="1"/>
  <c r="P162" i="11" s="1"/>
  <c r="P163" i="11" s="1"/>
  <c r="P164" i="11" s="1"/>
  <c r="P165" i="11" s="1"/>
  <c r="P166" i="11" s="1"/>
  <c r="P167" i="11" s="1"/>
  <c r="P168" i="11" s="1"/>
  <c r="P169" i="11" s="1"/>
  <c r="P170" i="11" s="1"/>
  <c r="P171" i="11" s="1"/>
  <c r="P172" i="11" s="1"/>
  <c r="P173" i="11" s="1"/>
  <c r="P174" i="11" s="1"/>
  <c r="P175" i="11" s="1"/>
  <c r="P176" i="11" s="1"/>
  <c r="P177" i="11" s="1"/>
  <c r="P178" i="11" s="1"/>
  <c r="P179" i="11" s="1"/>
  <c r="P180" i="11" s="1"/>
  <c r="P181" i="11" s="1"/>
  <c r="P182" i="11" s="1"/>
  <c r="P183" i="11" s="1"/>
  <c r="P184" i="11" s="1"/>
  <c r="P185" i="11" s="1"/>
  <c r="P186" i="11" s="1"/>
  <c r="P187" i="11" s="1"/>
  <c r="P188" i="11" s="1"/>
  <c r="P189" i="11" s="1"/>
  <c r="P190" i="11" s="1"/>
  <c r="P191" i="11" s="1"/>
  <c r="P192" i="11" s="1"/>
  <c r="P193" i="11" s="1"/>
  <c r="P194" i="11" s="1"/>
  <c r="P195" i="11" s="1"/>
  <c r="P196" i="11" s="1"/>
  <c r="P197" i="11" s="1"/>
  <c r="P198" i="11" s="1"/>
  <c r="P199" i="11" s="1"/>
  <c r="P200" i="11" s="1"/>
  <c r="P201" i="11" s="1"/>
  <c r="P202" i="11" s="1"/>
  <c r="P203" i="11" s="1"/>
  <c r="P204" i="11" s="1"/>
  <c r="P205" i="11" s="1"/>
  <c r="P206" i="11" s="1"/>
  <c r="P207" i="11" s="1"/>
  <c r="P208" i="11" s="1"/>
  <c r="P209" i="11" s="1"/>
  <c r="P210" i="11" s="1"/>
  <c r="P211" i="11" s="1"/>
  <c r="P212" i="11" s="1"/>
  <c r="P213" i="11" s="1"/>
  <c r="P214" i="11" s="1"/>
  <c r="P215" i="11" s="1"/>
  <c r="P216" i="11" s="1"/>
  <c r="P217" i="11" s="1"/>
  <c r="P218" i="11" s="1"/>
  <c r="P219" i="11" s="1"/>
  <c r="P220" i="11" s="1"/>
  <c r="P221" i="11" s="1"/>
  <c r="P222" i="11" s="1"/>
  <c r="P223" i="11" s="1"/>
  <c r="P224" i="11" s="1"/>
  <c r="P225" i="11" s="1"/>
  <c r="P226" i="11" s="1"/>
  <c r="P227" i="11" s="1"/>
  <c r="P228" i="11" s="1"/>
  <c r="P229" i="11" s="1"/>
  <c r="P230" i="11" s="1"/>
  <c r="P231" i="11" s="1"/>
  <c r="P232" i="11" s="1"/>
  <c r="P233" i="11" s="1"/>
  <c r="P234" i="11" s="1"/>
  <c r="P235" i="11" s="1"/>
  <c r="P236" i="11" s="1"/>
  <c r="P237" i="11" s="1"/>
  <c r="P238" i="11" s="1"/>
  <c r="P239" i="11" s="1"/>
  <c r="P240" i="11" s="1"/>
  <c r="P241" i="11" s="1"/>
  <c r="P242" i="11" s="1"/>
  <c r="P243" i="11" s="1"/>
  <c r="P244" i="11" s="1"/>
  <c r="P245" i="11" s="1"/>
  <c r="P246" i="11" s="1"/>
  <c r="P247" i="11" s="1"/>
  <c r="P248" i="11" s="1"/>
  <c r="P249" i="11" s="1"/>
  <c r="P250" i="11" s="1"/>
  <c r="P251" i="11" s="1"/>
  <c r="P252" i="11" s="1"/>
  <c r="P253" i="11" s="1"/>
  <c r="P254" i="11" s="1"/>
  <c r="P255" i="11" s="1"/>
  <c r="P256" i="11" s="1"/>
  <c r="P257" i="11" s="1"/>
  <c r="P258" i="11" s="1"/>
  <c r="P259" i="11" s="1"/>
  <c r="P260" i="11" s="1"/>
  <c r="P261" i="11" s="1"/>
  <c r="P262" i="11" s="1"/>
  <c r="P263" i="11" s="1"/>
  <c r="P264" i="11" s="1"/>
  <c r="P265" i="11" s="1"/>
  <c r="P266" i="11" s="1"/>
  <c r="P267" i="11" s="1"/>
  <c r="P268" i="11" s="1"/>
  <c r="P269" i="11" s="1"/>
  <c r="P270" i="11" s="1"/>
  <c r="P271" i="11" s="1"/>
  <c r="P272" i="11" s="1"/>
  <c r="P273" i="11" s="1"/>
  <c r="P274" i="11" s="1"/>
  <c r="P275" i="11" s="1"/>
  <c r="P276" i="11" s="1"/>
  <c r="P277" i="11" s="1"/>
  <c r="P278" i="11" s="1"/>
  <c r="P279" i="11" s="1"/>
  <c r="P280" i="11" s="1"/>
  <c r="P281" i="11" s="1"/>
  <c r="P282" i="11" s="1"/>
  <c r="P283" i="11" s="1"/>
  <c r="P284" i="11" s="1"/>
  <c r="P285" i="11" s="1"/>
  <c r="P286" i="11" s="1"/>
  <c r="P287" i="11" s="1"/>
  <c r="P288" i="11" s="1"/>
  <c r="P289" i="11" s="1"/>
  <c r="P290" i="11" s="1"/>
  <c r="P291" i="11" s="1"/>
  <c r="P292" i="11" s="1"/>
  <c r="P293" i="11" s="1"/>
  <c r="P294" i="11" s="1"/>
  <c r="P295" i="11" s="1"/>
  <c r="P296" i="11" s="1"/>
  <c r="P297" i="11" s="1"/>
  <c r="P298" i="11" s="1"/>
  <c r="P299" i="11" s="1"/>
  <c r="P300" i="11" s="1"/>
  <c r="P301" i="11" s="1"/>
  <c r="P302" i="11" s="1"/>
  <c r="P303" i="11" s="1"/>
  <c r="P304" i="11" s="1"/>
  <c r="P305" i="11" s="1"/>
  <c r="P306" i="11" s="1"/>
  <c r="P307" i="11" s="1"/>
  <c r="P308" i="11" s="1"/>
  <c r="P309" i="11" s="1"/>
  <c r="P310" i="11" s="1"/>
  <c r="P311" i="11" s="1"/>
  <c r="P312" i="11" s="1"/>
  <c r="P313" i="11" s="1"/>
  <c r="P314" i="11" s="1"/>
  <c r="P315" i="11" s="1"/>
  <c r="P316" i="11" s="1"/>
  <c r="P317" i="11" s="1"/>
  <c r="P318" i="11" s="1"/>
  <c r="P319" i="11" s="1"/>
  <c r="P320" i="11" s="1"/>
  <c r="P321" i="11" s="1"/>
  <c r="P322" i="11" s="1"/>
  <c r="P323" i="11" s="1"/>
  <c r="P324" i="11" s="1"/>
  <c r="P325" i="11" s="1"/>
  <c r="P326" i="11" s="1"/>
  <c r="P327" i="11" s="1"/>
  <c r="P328" i="11" s="1"/>
  <c r="P329" i="11" s="1"/>
  <c r="P330" i="11" s="1"/>
  <c r="P331" i="11" s="1"/>
  <c r="P332" i="11" s="1"/>
  <c r="P333" i="11" s="1"/>
  <c r="P334" i="11" s="1"/>
  <c r="P335" i="11" s="1"/>
  <c r="P336" i="11" s="1"/>
  <c r="P337" i="11" s="1"/>
  <c r="P338" i="11" s="1"/>
  <c r="P339" i="11" s="1"/>
  <c r="P340" i="11" s="1"/>
  <c r="P341" i="11" s="1"/>
  <c r="P342" i="11" s="1"/>
  <c r="P343" i="11" s="1"/>
  <c r="P344" i="11" s="1"/>
  <c r="P345" i="11" s="1"/>
  <c r="P346" i="11" s="1"/>
  <c r="P347" i="11" s="1"/>
  <c r="P348" i="11" s="1"/>
  <c r="P349" i="11" s="1"/>
  <c r="P350" i="11" s="1"/>
  <c r="P351" i="11" s="1"/>
  <c r="P352" i="11" s="1"/>
  <c r="P353" i="11" s="1"/>
  <c r="P354" i="11" s="1"/>
  <c r="P355" i="11" s="1"/>
  <c r="P356" i="11" s="1"/>
  <c r="P357" i="11" s="1"/>
  <c r="P358" i="11" s="1"/>
  <c r="P359" i="11" s="1"/>
  <c r="P360" i="11" s="1"/>
  <c r="P361" i="11" s="1"/>
  <c r="P362" i="11" s="1"/>
  <c r="P363" i="11" s="1"/>
  <c r="M4" i="1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  <c r="M82" i="11" s="1"/>
  <c r="M83" i="11" s="1"/>
  <c r="M84" i="11" s="1"/>
  <c r="M85" i="11" s="1"/>
  <c r="M86" i="11" s="1"/>
  <c r="M87" i="11" s="1"/>
  <c r="M88" i="11" s="1"/>
  <c r="M89" i="11" s="1"/>
  <c r="M90" i="11" s="1"/>
  <c r="M91" i="11" s="1"/>
  <c r="M92" i="11" s="1"/>
  <c r="M93" i="11" s="1"/>
  <c r="M94" i="11" s="1"/>
  <c r="M95" i="11" s="1"/>
  <c r="M96" i="11" s="1"/>
  <c r="M97" i="11" s="1"/>
  <c r="M98" i="11" s="1"/>
  <c r="M99" i="11" s="1"/>
  <c r="M100" i="11" s="1"/>
  <c r="M101" i="11" s="1"/>
  <c r="M102" i="11" s="1"/>
  <c r="M103" i="11" s="1"/>
  <c r="M104" i="11" s="1"/>
  <c r="M105" i="11" s="1"/>
  <c r="M106" i="11" s="1"/>
  <c r="M107" i="11" s="1"/>
  <c r="M108" i="11" s="1"/>
  <c r="M109" i="11" s="1"/>
  <c r="M110" i="11" s="1"/>
  <c r="M111" i="11" s="1"/>
  <c r="M112" i="11" s="1"/>
  <c r="M113" i="11" s="1"/>
  <c r="M114" i="11" s="1"/>
  <c r="M115" i="11" s="1"/>
  <c r="M116" i="11" s="1"/>
  <c r="M117" i="11" s="1"/>
  <c r="M118" i="11" s="1"/>
  <c r="M119" i="11" s="1"/>
  <c r="M120" i="11" s="1"/>
  <c r="M121" i="11" s="1"/>
  <c r="M122" i="11" s="1"/>
  <c r="M123" i="11" s="1"/>
  <c r="M124" i="11" s="1"/>
  <c r="M125" i="11" s="1"/>
  <c r="M126" i="11" s="1"/>
  <c r="M127" i="11" s="1"/>
  <c r="M128" i="11" s="1"/>
  <c r="M129" i="11" s="1"/>
  <c r="M130" i="11" s="1"/>
  <c r="M131" i="11" s="1"/>
  <c r="M132" i="11" s="1"/>
  <c r="M133" i="11" s="1"/>
  <c r="M134" i="11" s="1"/>
  <c r="M135" i="11" s="1"/>
  <c r="M136" i="11" s="1"/>
  <c r="M137" i="11" s="1"/>
  <c r="M138" i="11" s="1"/>
  <c r="M139" i="11" s="1"/>
  <c r="M140" i="11" s="1"/>
  <c r="M141" i="11" s="1"/>
  <c r="M142" i="11" s="1"/>
  <c r="M143" i="11" s="1"/>
  <c r="M144" i="11" s="1"/>
  <c r="M145" i="11" s="1"/>
  <c r="M146" i="11" s="1"/>
  <c r="M147" i="11" s="1"/>
  <c r="M148" i="11" s="1"/>
  <c r="M149" i="11" s="1"/>
  <c r="M150" i="11" s="1"/>
  <c r="M151" i="11" s="1"/>
  <c r="M152" i="11" s="1"/>
  <c r="M153" i="11" s="1"/>
  <c r="M154" i="11" s="1"/>
  <c r="M155" i="11" s="1"/>
  <c r="M156" i="11" s="1"/>
  <c r="M157" i="11" s="1"/>
  <c r="M158" i="11" s="1"/>
  <c r="M159" i="11" s="1"/>
  <c r="M160" i="11" s="1"/>
  <c r="M161" i="11" s="1"/>
  <c r="M162" i="11" s="1"/>
  <c r="M163" i="11" s="1"/>
  <c r="M164" i="11" s="1"/>
  <c r="M165" i="11" s="1"/>
  <c r="M166" i="11" s="1"/>
  <c r="M167" i="11" s="1"/>
  <c r="M168" i="11" s="1"/>
  <c r="M169" i="11" s="1"/>
  <c r="M170" i="11" s="1"/>
  <c r="M171" i="11" s="1"/>
  <c r="M172" i="11" s="1"/>
  <c r="M173" i="11" s="1"/>
  <c r="M174" i="11" s="1"/>
  <c r="M175" i="11" s="1"/>
  <c r="M176" i="11" s="1"/>
  <c r="M177" i="11" s="1"/>
  <c r="M178" i="11" s="1"/>
  <c r="M179" i="11" s="1"/>
  <c r="M180" i="11" s="1"/>
  <c r="M181" i="11" s="1"/>
  <c r="M182" i="11" s="1"/>
  <c r="M183" i="11" s="1"/>
  <c r="M184" i="11" s="1"/>
  <c r="M185" i="11" s="1"/>
  <c r="M186" i="11" s="1"/>
  <c r="M187" i="11" s="1"/>
  <c r="M188" i="11" s="1"/>
  <c r="M189" i="11" s="1"/>
  <c r="M190" i="11" s="1"/>
  <c r="M191" i="11" s="1"/>
  <c r="M192" i="11" s="1"/>
  <c r="M193" i="11" s="1"/>
  <c r="M194" i="11" s="1"/>
  <c r="M195" i="11" s="1"/>
  <c r="M196" i="11" s="1"/>
  <c r="M197" i="11" s="1"/>
  <c r="M198" i="11" s="1"/>
  <c r="M199" i="11" s="1"/>
  <c r="M200" i="11" s="1"/>
  <c r="M201" i="11" s="1"/>
  <c r="M202" i="11" s="1"/>
  <c r="M203" i="11" s="1"/>
  <c r="M204" i="11" s="1"/>
  <c r="M205" i="11" s="1"/>
  <c r="M206" i="11" s="1"/>
  <c r="M207" i="11" s="1"/>
  <c r="M208" i="11" s="1"/>
  <c r="M209" i="11" s="1"/>
  <c r="M210" i="11" s="1"/>
  <c r="M211" i="11" s="1"/>
  <c r="M212" i="11" s="1"/>
  <c r="M213" i="11" s="1"/>
  <c r="M214" i="11" s="1"/>
  <c r="M215" i="11" s="1"/>
  <c r="M216" i="11" s="1"/>
  <c r="M217" i="11" s="1"/>
  <c r="M218" i="11" s="1"/>
  <c r="M219" i="11" s="1"/>
  <c r="M220" i="11" s="1"/>
  <c r="M221" i="11" s="1"/>
  <c r="M222" i="11" s="1"/>
  <c r="M223" i="11" s="1"/>
  <c r="M224" i="11" s="1"/>
  <c r="M225" i="11" s="1"/>
  <c r="M226" i="11" s="1"/>
  <c r="M227" i="11" s="1"/>
  <c r="M228" i="11" s="1"/>
  <c r="M229" i="11" s="1"/>
  <c r="M230" i="11" s="1"/>
  <c r="M231" i="11" s="1"/>
  <c r="M232" i="11" s="1"/>
  <c r="M233" i="11" s="1"/>
  <c r="M234" i="11" s="1"/>
  <c r="M235" i="11" s="1"/>
  <c r="M236" i="11" s="1"/>
  <c r="M237" i="11" s="1"/>
  <c r="M238" i="11" s="1"/>
  <c r="M239" i="11" s="1"/>
  <c r="M240" i="11" s="1"/>
  <c r="M241" i="11" s="1"/>
  <c r="M242" i="11" s="1"/>
  <c r="M243" i="11" s="1"/>
  <c r="M244" i="11" s="1"/>
  <c r="M245" i="11" s="1"/>
  <c r="M246" i="11" s="1"/>
  <c r="M247" i="11" s="1"/>
  <c r="M248" i="11" s="1"/>
  <c r="M249" i="11" s="1"/>
  <c r="M250" i="11" s="1"/>
  <c r="M251" i="11" s="1"/>
  <c r="M252" i="11" s="1"/>
  <c r="M253" i="11" s="1"/>
  <c r="M254" i="11" s="1"/>
  <c r="M255" i="11" s="1"/>
  <c r="M256" i="11" s="1"/>
  <c r="M257" i="11" s="1"/>
  <c r="M258" i="11" s="1"/>
  <c r="M259" i="11" s="1"/>
  <c r="M260" i="11" s="1"/>
  <c r="M261" i="11" s="1"/>
  <c r="M262" i="11" s="1"/>
  <c r="M263" i="11" s="1"/>
  <c r="M264" i="11" s="1"/>
  <c r="M265" i="11" s="1"/>
  <c r="M266" i="11" s="1"/>
  <c r="M267" i="11" s="1"/>
  <c r="M268" i="11" s="1"/>
  <c r="M269" i="11" s="1"/>
  <c r="M270" i="11" s="1"/>
  <c r="M271" i="11" s="1"/>
  <c r="M272" i="11" s="1"/>
  <c r="M273" i="11" s="1"/>
  <c r="M274" i="11" s="1"/>
  <c r="M275" i="11" s="1"/>
  <c r="M276" i="11" s="1"/>
  <c r="M277" i="11" s="1"/>
  <c r="M278" i="11" s="1"/>
  <c r="M279" i="11" s="1"/>
  <c r="M280" i="11" s="1"/>
  <c r="M281" i="11" s="1"/>
  <c r="M282" i="11" s="1"/>
  <c r="M283" i="11" s="1"/>
  <c r="M284" i="11" s="1"/>
  <c r="M285" i="11" s="1"/>
  <c r="M286" i="11" s="1"/>
  <c r="M287" i="11" s="1"/>
  <c r="M288" i="11" s="1"/>
  <c r="M289" i="11" s="1"/>
  <c r="M290" i="11" s="1"/>
  <c r="M291" i="11" s="1"/>
  <c r="M292" i="11" s="1"/>
  <c r="M293" i="11" s="1"/>
  <c r="M294" i="11" s="1"/>
  <c r="M295" i="11" s="1"/>
  <c r="M296" i="11" s="1"/>
  <c r="M297" i="11" s="1"/>
  <c r="M298" i="11" s="1"/>
  <c r="M299" i="11" s="1"/>
  <c r="M300" i="11" s="1"/>
  <c r="M301" i="11" s="1"/>
  <c r="M302" i="11" s="1"/>
  <c r="M303" i="11" s="1"/>
  <c r="M304" i="11" s="1"/>
  <c r="M305" i="11" s="1"/>
  <c r="M306" i="11" s="1"/>
  <c r="M307" i="11" s="1"/>
  <c r="M308" i="11" s="1"/>
  <c r="M309" i="11" s="1"/>
  <c r="M310" i="11" s="1"/>
  <c r="M311" i="11" s="1"/>
  <c r="M312" i="11" s="1"/>
  <c r="M313" i="11" s="1"/>
  <c r="M314" i="11" s="1"/>
  <c r="M315" i="11" s="1"/>
  <c r="M316" i="11" s="1"/>
  <c r="M317" i="11" s="1"/>
  <c r="M318" i="11" s="1"/>
  <c r="M319" i="11" s="1"/>
  <c r="M320" i="11" s="1"/>
  <c r="M321" i="11" s="1"/>
  <c r="M322" i="11" s="1"/>
  <c r="M323" i="11" s="1"/>
  <c r="M324" i="11" s="1"/>
  <c r="M325" i="11" s="1"/>
  <c r="M326" i="11" s="1"/>
  <c r="M327" i="11" s="1"/>
  <c r="M328" i="11" s="1"/>
  <c r="M329" i="11" s="1"/>
  <c r="M330" i="11" s="1"/>
  <c r="M331" i="11" s="1"/>
  <c r="M332" i="11" s="1"/>
  <c r="M333" i="11" s="1"/>
  <c r="M334" i="11" s="1"/>
  <c r="M335" i="11" s="1"/>
  <c r="M336" i="11" s="1"/>
  <c r="M337" i="11" s="1"/>
  <c r="M338" i="11" s="1"/>
  <c r="M339" i="11" s="1"/>
  <c r="M340" i="11" s="1"/>
  <c r="M341" i="11" s="1"/>
  <c r="M342" i="11" s="1"/>
  <c r="M343" i="11" s="1"/>
  <c r="M344" i="11" s="1"/>
  <c r="M345" i="11" s="1"/>
  <c r="M346" i="11" s="1"/>
  <c r="M347" i="11" s="1"/>
  <c r="M348" i="11" s="1"/>
  <c r="M349" i="11" s="1"/>
  <c r="M350" i="11" s="1"/>
  <c r="M351" i="11" s="1"/>
  <c r="M352" i="11" s="1"/>
  <c r="M353" i="11" s="1"/>
  <c r="M354" i="11" s="1"/>
  <c r="M355" i="11" s="1"/>
  <c r="M356" i="11" s="1"/>
  <c r="M357" i="11" s="1"/>
  <c r="M358" i="11" s="1"/>
  <c r="M359" i="11" s="1"/>
  <c r="M360" i="11" s="1"/>
  <c r="M361" i="11" s="1"/>
  <c r="M362" i="11" s="1"/>
  <c r="M363" i="11" s="1"/>
  <c r="L4" i="11"/>
  <c r="L5" i="11" s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L207" i="11" s="1"/>
  <c r="L208" i="11" s="1"/>
  <c r="L209" i="11" s="1"/>
  <c r="L210" i="11" s="1"/>
  <c r="L211" i="11" s="1"/>
  <c r="L212" i="11" s="1"/>
  <c r="L213" i="11" s="1"/>
  <c r="L214" i="11" s="1"/>
  <c r="L215" i="11" s="1"/>
  <c r="L216" i="11" s="1"/>
  <c r="L217" i="11" s="1"/>
  <c r="L218" i="11" s="1"/>
  <c r="L219" i="11" s="1"/>
  <c r="L220" i="11" s="1"/>
  <c r="L221" i="11" s="1"/>
  <c r="L222" i="11" s="1"/>
  <c r="L223" i="11" s="1"/>
  <c r="L224" i="11" s="1"/>
  <c r="L225" i="11" s="1"/>
  <c r="L226" i="11" s="1"/>
  <c r="L227" i="11" s="1"/>
  <c r="L228" i="11" s="1"/>
  <c r="L229" i="11" s="1"/>
  <c r="L230" i="11" s="1"/>
  <c r="L231" i="11" s="1"/>
  <c r="L232" i="11" s="1"/>
  <c r="L233" i="11" s="1"/>
  <c r="L234" i="11" s="1"/>
  <c r="L235" i="11" s="1"/>
  <c r="L236" i="11" s="1"/>
  <c r="L237" i="11" s="1"/>
  <c r="L238" i="11" s="1"/>
  <c r="L239" i="11" s="1"/>
  <c r="L240" i="11" s="1"/>
  <c r="L241" i="11" s="1"/>
  <c r="L242" i="11" s="1"/>
  <c r="L243" i="11" s="1"/>
  <c r="L244" i="11" s="1"/>
  <c r="L245" i="11" s="1"/>
  <c r="L246" i="11" s="1"/>
  <c r="L247" i="11" s="1"/>
  <c r="L248" i="11" s="1"/>
  <c r="L249" i="11" s="1"/>
  <c r="L250" i="11" s="1"/>
  <c r="L251" i="11" s="1"/>
  <c r="L252" i="11" s="1"/>
  <c r="L253" i="11" s="1"/>
  <c r="L254" i="11" s="1"/>
  <c r="L255" i="11" s="1"/>
  <c r="L256" i="11" s="1"/>
  <c r="L257" i="11" s="1"/>
  <c r="L258" i="11" s="1"/>
  <c r="L259" i="11" s="1"/>
  <c r="L260" i="11" s="1"/>
  <c r="L261" i="11" s="1"/>
  <c r="L262" i="11" s="1"/>
  <c r="L263" i="11" s="1"/>
  <c r="L264" i="11" s="1"/>
  <c r="L265" i="11" s="1"/>
  <c r="L266" i="11" s="1"/>
  <c r="L267" i="11" s="1"/>
  <c r="L268" i="11" s="1"/>
  <c r="L269" i="11" s="1"/>
  <c r="L270" i="11" s="1"/>
  <c r="L271" i="11" s="1"/>
  <c r="L272" i="11" s="1"/>
  <c r="L273" i="11" s="1"/>
  <c r="L274" i="11" s="1"/>
  <c r="L275" i="11" s="1"/>
  <c r="L276" i="11" s="1"/>
  <c r="L277" i="11" s="1"/>
  <c r="L278" i="11" s="1"/>
  <c r="L279" i="11" s="1"/>
  <c r="L280" i="11" s="1"/>
  <c r="L281" i="11" s="1"/>
  <c r="L282" i="11" s="1"/>
  <c r="L283" i="11" s="1"/>
  <c r="L284" i="11" s="1"/>
  <c r="L285" i="11" s="1"/>
  <c r="L286" i="11" s="1"/>
  <c r="L287" i="11" s="1"/>
  <c r="L288" i="11" s="1"/>
  <c r="L289" i="11" s="1"/>
  <c r="L290" i="11" s="1"/>
  <c r="L291" i="11" s="1"/>
  <c r="L292" i="11" s="1"/>
  <c r="L293" i="11" s="1"/>
  <c r="L294" i="11" s="1"/>
  <c r="L295" i="11" s="1"/>
  <c r="L296" i="11" s="1"/>
  <c r="L297" i="11" s="1"/>
  <c r="L298" i="11" s="1"/>
  <c r="L299" i="11" s="1"/>
  <c r="L300" i="11" s="1"/>
  <c r="L301" i="11" s="1"/>
  <c r="L302" i="11" s="1"/>
  <c r="L303" i="11" s="1"/>
  <c r="L304" i="11" s="1"/>
  <c r="L305" i="11" s="1"/>
  <c r="L306" i="11" s="1"/>
  <c r="L307" i="11" s="1"/>
  <c r="L308" i="11" s="1"/>
  <c r="L309" i="11" s="1"/>
  <c r="L310" i="11" s="1"/>
  <c r="L311" i="11" s="1"/>
  <c r="L312" i="11" s="1"/>
  <c r="L313" i="11" s="1"/>
  <c r="L314" i="11" s="1"/>
  <c r="L315" i="11" s="1"/>
  <c r="L316" i="11" s="1"/>
  <c r="L317" i="11" s="1"/>
  <c r="L318" i="11" s="1"/>
  <c r="L319" i="11" s="1"/>
  <c r="L320" i="11" s="1"/>
  <c r="L321" i="11" s="1"/>
  <c r="L322" i="11" s="1"/>
  <c r="L323" i="11" s="1"/>
  <c r="L324" i="11" s="1"/>
  <c r="L325" i="11" s="1"/>
  <c r="L326" i="11" s="1"/>
  <c r="L327" i="11" s="1"/>
  <c r="L328" i="11" s="1"/>
  <c r="L329" i="11" s="1"/>
  <c r="L330" i="11" s="1"/>
  <c r="L331" i="11" s="1"/>
  <c r="L332" i="11" s="1"/>
  <c r="L333" i="11" s="1"/>
  <c r="L334" i="11" s="1"/>
  <c r="L335" i="11" s="1"/>
  <c r="L336" i="11" s="1"/>
  <c r="L337" i="11" s="1"/>
  <c r="L338" i="11" s="1"/>
  <c r="L339" i="11" s="1"/>
  <c r="L340" i="11" s="1"/>
  <c r="L341" i="11" s="1"/>
  <c r="L342" i="11" s="1"/>
  <c r="L343" i="11" s="1"/>
  <c r="L344" i="11" s="1"/>
  <c r="L345" i="11" s="1"/>
  <c r="L346" i="11" s="1"/>
  <c r="L347" i="11" s="1"/>
  <c r="L348" i="11" s="1"/>
  <c r="L349" i="11" s="1"/>
  <c r="L350" i="11" s="1"/>
  <c r="L351" i="11" s="1"/>
  <c r="L352" i="11" s="1"/>
  <c r="L353" i="11" s="1"/>
  <c r="L354" i="11" s="1"/>
  <c r="L355" i="11" s="1"/>
  <c r="L356" i="11" s="1"/>
  <c r="L357" i="11" s="1"/>
  <c r="L358" i="11" s="1"/>
  <c r="L359" i="11" s="1"/>
  <c r="L360" i="11" s="1"/>
  <c r="L361" i="11" s="1"/>
  <c r="L362" i="11" s="1"/>
  <c r="L363" i="11" s="1"/>
  <c r="K4" i="11"/>
  <c r="K5" i="11" s="1"/>
  <c r="K6" i="11" s="1"/>
  <c r="K7" i="11" s="1"/>
  <c r="K8" i="11" s="1"/>
  <c r="K9" i="11" s="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K50" i="11" s="1"/>
  <c r="K51" i="11" s="1"/>
  <c r="K52" i="11" s="1"/>
  <c r="K53" i="11" s="1"/>
  <c r="K54" i="11" s="1"/>
  <c r="K55" i="11" s="1"/>
  <c r="K56" i="11" s="1"/>
  <c r="K57" i="11" s="1"/>
  <c r="K58" i="11" s="1"/>
  <c r="K59" i="11" s="1"/>
  <c r="K60" i="11" s="1"/>
  <c r="K61" i="11" s="1"/>
  <c r="K62" i="11" s="1"/>
  <c r="K63" i="11" s="1"/>
  <c r="K64" i="11" s="1"/>
  <c r="K65" i="11" s="1"/>
  <c r="K66" i="11" s="1"/>
  <c r="K67" i="11" s="1"/>
  <c r="K68" i="11" s="1"/>
  <c r="K69" i="11" s="1"/>
  <c r="K70" i="11" s="1"/>
  <c r="K71" i="11" s="1"/>
  <c r="K72" i="11" s="1"/>
  <c r="K73" i="11" s="1"/>
  <c r="K74" i="11" s="1"/>
  <c r="K75" i="11" s="1"/>
  <c r="K76" i="11" s="1"/>
  <c r="K77" i="11" s="1"/>
  <c r="K78" i="11" s="1"/>
  <c r="K79" i="11" s="1"/>
  <c r="K80" i="11" s="1"/>
  <c r="K81" i="11" s="1"/>
  <c r="K82" i="11" s="1"/>
  <c r="K83" i="11" s="1"/>
  <c r="K84" i="11" s="1"/>
  <c r="K85" i="11" s="1"/>
  <c r="K86" i="11" s="1"/>
  <c r="K87" i="11" s="1"/>
  <c r="K88" i="11" s="1"/>
  <c r="K89" i="11" s="1"/>
  <c r="K90" i="11" s="1"/>
  <c r="K91" i="11" s="1"/>
  <c r="K92" i="11" s="1"/>
  <c r="K93" i="11" s="1"/>
  <c r="K94" i="11" s="1"/>
  <c r="K95" i="11" s="1"/>
  <c r="K96" i="11" s="1"/>
  <c r="K97" i="11" s="1"/>
  <c r="K98" i="11" s="1"/>
  <c r="K99" i="11" s="1"/>
  <c r="K100" i="11" s="1"/>
  <c r="K101" i="11" s="1"/>
  <c r="K102" i="11" s="1"/>
  <c r="K103" i="11" s="1"/>
  <c r="K104" i="11" s="1"/>
  <c r="K105" i="11" s="1"/>
  <c r="K106" i="11" s="1"/>
  <c r="K107" i="11" s="1"/>
  <c r="K108" i="11" s="1"/>
  <c r="K109" i="11" s="1"/>
  <c r="K110" i="11" s="1"/>
  <c r="K111" i="11" s="1"/>
  <c r="K112" i="11" s="1"/>
  <c r="K113" i="11" s="1"/>
  <c r="K114" i="11" s="1"/>
  <c r="K115" i="11" s="1"/>
  <c r="K116" i="11" s="1"/>
  <c r="K117" i="11" s="1"/>
  <c r="K118" i="11" s="1"/>
  <c r="K119" i="11" s="1"/>
  <c r="K120" i="11" s="1"/>
  <c r="K121" i="11" s="1"/>
  <c r="K122" i="11" s="1"/>
  <c r="K123" i="11" s="1"/>
  <c r="K124" i="11" s="1"/>
  <c r="K125" i="11" s="1"/>
  <c r="K126" i="11" s="1"/>
  <c r="K127" i="11" s="1"/>
  <c r="K128" i="11" s="1"/>
  <c r="K129" i="11" s="1"/>
  <c r="K130" i="11" s="1"/>
  <c r="K131" i="11" s="1"/>
  <c r="K132" i="11" s="1"/>
  <c r="K133" i="11" s="1"/>
  <c r="K134" i="11" s="1"/>
  <c r="K135" i="11" s="1"/>
  <c r="K136" i="11" s="1"/>
  <c r="K137" i="11" s="1"/>
  <c r="K138" i="11" s="1"/>
  <c r="K139" i="11" s="1"/>
  <c r="K140" i="11" s="1"/>
  <c r="K141" i="11" s="1"/>
  <c r="K142" i="11" s="1"/>
  <c r="K143" i="11" s="1"/>
  <c r="K144" i="11" s="1"/>
  <c r="K145" i="11" s="1"/>
  <c r="K146" i="11" s="1"/>
  <c r="K147" i="11" s="1"/>
  <c r="K148" i="11" s="1"/>
  <c r="K149" i="11" s="1"/>
  <c r="K150" i="11" s="1"/>
  <c r="K151" i="11" s="1"/>
  <c r="K152" i="11" s="1"/>
  <c r="K153" i="11" s="1"/>
  <c r="K154" i="11" s="1"/>
  <c r="K155" i="11" s="1"/>
  <c r="K156" i="11" s="1"/>
  <c r="K157" i="11" s="1"/>
  <c r="K158" i="11" s="1"/>
  <c r="K159" i="11" s="1"/>
  <c r="K160" i="11" s="1"/>
  <c r="K161" i="11" s="1"/>
  <c r="K162" i="11" s="1"/>
  <c r="K163" i="11" s="1"/>
  <c r="K164" i="11" s="1"/>
  <c r="K165" i="11" s="1"/>
  <c r="K166" i="11" s="1"/>
  <c r="K167" i="11" s="1"/>
  <c r="K168" i="11" s="1"/>
  <c r="K169" i="11" s="1"/>
  <c r="K170" i="11" s="1"/>
  <c r="K171" i="11" s="1"/>
  <c r="K172" i="11" s="1"/>
  <c r="K173" i="11" s="1"/>
  <c r="K174" i="11" s="1"/>
  <c r="K175" i="11" s="1"/>
  <c r="K176" i="11" s="1"/>
  <c r="K177" i="11" s="1"/>
  <c r="K178" i="11" s="1"/>
  <c r="K179" i="11" s="1"/>
  <c r="K180" i="11" s="1"/>
  <c r="K181" i="11" s="1"/>
  <c r="K182" i="11" s="1"/>
  <c r="K183" i="11" s="1"/>
  <c r="K184" i="11" s="1"/>
  <c r="K185" i="11" s="1"/>
  <c r="K186" i="11" s="1"/>
  <c r="K187" i="11" s="1"/>
  <c r="K188" i="11" s="1"/>
  <c r="K189" i="11" s="1"/>
  <c r="K190" i="11" s="1"/>
  <c r="K191" i="11" s="1"/>
  <c r="K192" i="11" s="1"/>
  <c r="K193" i="11" s="1"/>
  <c r="K194" i="11" s="1"/>
  <c r="K195" i="11" s="1"/>
  <c r="K196" i="11" s="1"/>
  <c r="K197" i="11" s="1"/>
  <c r="K198" i="11" s="1"/>
  <c r="K199" i="11" s="1"/>
  <c r="K200" i="11" s="1"/>
  <c r="K201" i="11" s="1"/>
  <c r="K202" i="11" s="1"/>
  <c r="K203" i="11" s="1"/>
  <c r="K204" i="11" s="1"/>
  <c r="K205" i="11" s="1"/>
  <c r="K206" i="11" s="1"/>
  <c r="K207" i="11" s="1"/>
  <c r="K208" i="11" s="1"/>
  <c r="K209" i="11" s="1"/>
  <c r="K210" i="11" s="1"/>
  <c r="K211" i="11" s="1"/>
  <c r="K212" i="11" s="1"/>
  <c r="K213" i="11" s="1"/>
  <c r="K214" i="11" s="1"/>
  <c r="K215" i="11" s="1"/>
  <c r="K216" i="11" s="1"/>
  <c r="K217" i="11" s="1"/>
  <c r="K218" i="11" s="1"/>
  <c r="K219" i="11" s="1"/>
  <c r="K220" i="11" s="1"/>
  <c r="K221" i="11" s="1"/>
  <c r="K222" i="11" s="1"/>
  <c r="K223" i="11" s="1"/>
  <c r="K224" i="11" s="1"/>
  <c r="K225" i="11" s="1"/>
  <c r="K226" i="11" s="1"/>
  <c r="K227" i="11" s="1"/>
  <c r="K228" i="11" s="1"/>
  <c r="K229" i="11" s="1"/>
  <c r="K230" i="11" s="1"/>
  <c r="K231" i="11" s="1"/>
  <c r="K232" i="11" s="1"/>
  <c r="K233" i="11" s="1"/>
  <c r="K234" i="11" s="1"/>
  <c r="K235" i="11" s="1"/>
  <c r="K236" i="11" s="1"/>
  <c r="K237" i="11" s="1"/>
  <c r="K238" i="11" s="1"/>
  <c r="K239" i="11" s="1"/>
  <c r="K240" i="11" s="1"/>
  <c r="K241" i="11" s="1"/>
  <c r="K242" i="11" s="1"/>
  <c r="K243" i="11" s="1"/>
  <c r="K244" i="11" s="1"/>
  <c r="K245" i="11" s="1"/>
  <c r="K246" i="11" s="1"/>
  <c r="K247" i="11" s="1"/>
  <c r="K248" i="11" s="1"/>
  <c r="K249" i="11" s="1"/>
  <c r="K250" i="11" s="1"/>
  <c r="K251" i="11" s="1"/>
  <c r="K252" i="11" s="1"/>
  <c r="K253" i="11" s="1"/>
  <c r="K254" i="11" s="1"/>
  <c r="K255" i="11" s="1"/>
  <c r="K256" i="11" s="1"/>
  <c r="K257" i="11" s="1"/>
  <c r="K258" i="11" s="1"/>
  <c r="K259" i="11" s="1"/>
  <c r="K260" i="11" s="1"/>
  <c r="K261" i="11" s="1"/>
  <c r="K262" i="11" s="1"/>
  <c r="K263" i="11" s="1"/>
  <c r="K264" i="11" s="1"/>
  <c r="K265" i="11" s="1"/>
  <c r="K266" i="11" s="1"/>
  <c r="K267" i="11" s="1"/>
  <c r="K268" i="11" s="1"/>
  <c r="K269" i="11" s="1"/>
  <c r="K270" i="11" s="1"/>
  <c r="K271" i="11" s="1"/>
  <c r="K272" i="11" s="1"/>
  <c r="K273" i="11" s="1"/>
  <c r="K274" i="11" s="1"/>
  <c r="K275" i="11" s="1"/>
  <c r="K276" i="11" s="1"/>
  <c r="K277" i="11" s="1"/>
  <c r="K278" i="11" s="1"/>
  <c r="K279" i="11" s="1"/>
  <c r="K280" i="11" s="1"/>
  <c r="K281" i="11" s="1"/>
  <c r="K282" i="11" s="1"/>
  <c r="K283" i="11" s="1"/>
  <c r="K284" i="11" s="1"/>
  <c r="K285" i="11" s="1"/>
  <c r="K286" i="11" s="1"/>
  <c r="K287" i="11" s="1"/>
  <c r="K288" i="11" s="1"/>
  <c r="K289" i="11" s="1"/>
  <c r="K290" i="11" s="1"/>
  <c r="K291" i="11" s="1"/>
  <c r="K292" i="11" s="1"/>
  <c r="K293" i="11" s="1"/>
  <c r="K294" i="11" s="1"/>
  <c r="K295" i="11" s="1"/>
  <c r="K296" i="11" s="1"/>
  <c r="K297" i="11" s="1"/>
  <c r="K298" i="11" s="1"/>
  <c r="K299" i="11" s="1"/>
  <c r="K300" i="11" s="1"/>
  <c r="K301" i="11" s="1"/>
  <c r="K302" i="11" s="1"/>
  <c r="K303" i="11" s="1"/>
  <c r="K304" i="11" s="1"/>
  <c r="K305" i="11" s="1"/>
  <c r="K306" i="11" s="1"/>
  <c r="K307" i="11" s="1"/>
  <c r="K308" i="11" s="1"/>
  <c r="K309" i="11" s="1"/>
  <c r="K310" i="11" s="1"/>
  <c r="K311" i="11" s="1"/>
  <c r="K312" i="11" s="1"/>
  <c r="K313" i="11" s="1"/>
  <c r="K314" i="11" s="1"/>
  <c r="K315" i="11" s="1"/>
  <c r="K316" i="11" s="1"/>
  <c r="K317" i="11" s="1"/>
  <c r="K318" i="11" s="1"/>
  <c r="K319" i="11" s="1"/>
  <c r="K320" i="11" s="1"/>
  <c r="K321" i="11" s="1"/>
  <c r="K322" i="11" s="1"/>
  <c r="K323" i="11" s="1"/>
  <c r="K324" i="11" s="1"/>
  <c r="K325" i="11" s="1"/>
  <c r="K326" i="11" s="1"/>
  <c r="K327" i="11" s="1"/>
  <c r="K328" i="11" s="1"/>
  <c r="K329" i="11" s="1"/>
  <c r="K330" i="11" s="1"/>
  <c r="K331" i="11" s="1"/>
  <c r="K332" i="11" s="1"/>
  <c r="K333" i="11" s="1"/>
  <c r="K334" i="11" s="1"/>
  <c r="K335" i="11" s="1"/>
  <c r="K336" i="11" s="1"/>
  <c r="K337" i="11" s="1"/>
  <c r="K338" i="11" s="1"/>
  <c r="K339" i="11" s="1"/>
  <c r="K340" i="11" s="1"/>
  <c r="K341" i="11" s="1"/>
  <c r="K342" i="11" s="1"/>
  <c r="K343" i="11" s="1"/>
  <c r="K344" i="11" s="1"/>
  <c r="K345" i="11" s="1"/>
  <c r="K346" i="11" s="1"/>
  <c r="K347" i="11" s="1"/>
  <c r="K348" i="11" s="1"/>
  <c r="K349" i="11" s="1"/>
  <c r="K350" i="11" s="1"/>
  <c r="K351" i="11" s="1"/>
  <c r="K352" i="11" s="1"/>
  <c r="K353" i="11" s="1"/>
  <c r="K354" i="11" s="1"/>
  <c r="K355" i="11" s="1"/>
  <c r="K356" i="11" s="1"/>
  <c r="K357" i="11" s="1"/>
  <c r="K358" i="11" s="1"/>
  <c r="K359" i="11" s="1"/>
  <c r="K360" i="11" s="1"/>
  <c r="K361" i="11" s="1"/>
  <c r="K362" i="11" s="1"/>
  <c r="K363" i="11" s="1"/>
  <c r="J4" i="11"/>
  <c r="V35" i="11" l="1"/>
  <c r="I23" i="11"/>
  <c r="V13" i="11"/>
  <c r="V24" i="11"/>
  <c r="I12" i="11"/>
  <c r="V79" i="11"/>
  <c r="I67" i="11"/>
  <c r="V57" i="11"/>
  <c r="I45" i="11"/>
  <c r="V46" i="11"/>
  <c r="I34" i="11"/>
  <c r="V90" i="11"/>
  <c r="I78" i="11"/>
  <c r="V68" i="11"/>
  <c r="I56" i="11"/>
  <c r="U15" i="14"/>
  <c r="U27" i="14" s="1"/>
  <c r="U39" i="14" s="1"/>
  <c r="U51" i="14" s="1"/>
  <c r="U63" i="14" s="1"/>
  <c r="U75" i="14" s="1"/>
  <c r="U87" i="14" s="1"/>
  <c r="U99" i="14" s="1"/>
  <c r="U111" i="14" s="1"/>
  <c r="U123" i="14" s="1"/>
  <c r="U135" i="14" s="1"/>
  <c r="U147" i="14" s="1"/>
  <c r="U159" i="14" s="1"/>
  <c r="U171" i="14" s="1"/>
  <c r="U183" i="14" s="1"/>
  <c r="U195" i="14" s="1"/>
  <c r="U207" i="14" s="1"/>
  <c r="U219" i="14" s="1"/>
  <c r="U231" i="14" s="1"/>
  <c r="U243" i="14" s="1"/>
  <c r="U255" i="14" s="1"/>
  <c r="U267" i="14" s="1"/>
  <c r="U279" i="14" s="1"/>
  <c r="U291" i="14" s="1"/>
  <c r="U303" i="14" s="1"/>
  <c r="U315" i="14" s="1"/>
  <c r="U327" i="14" s="1"/>
  <c r="U339" i="14" s="1"/>
  <c r="U351" i="14" s="1"/>
  <c r="U363" i="14" s="1"/>
  <c r="U26" i="14"/>
  <c r="U38" i="14" s="1"/>
  <c r="U50" i="14" s="1"/>
  <c r="U62" i="14" s="1"/>
  <c r="U74" i="14" s="1"/>
  <c r="U86" i="14" s="1"/>
  <c r="U98" i="14" s="1"/>
  <c r="U110" i="14" s="1"/>
  <c r="U122" i="14" s="1"/>
  <c r="U134" i="14" s="1"/>
  <c r="U146" i="14" s="1"/>
  <c r="U158" i="14" s="1"/>
  <c r="U170" i="14" s="1"/>
  <c r="U182" i="14" s="1"/>
  <c r="U194" i="14" s="1"/>
  <c r="U206" i="14" s="1"/>
  <c r="U218" i="14" s="1"/>
  <c r="U230" i="14" s="1"/>
  <c r="U242" i="14" s="1"/>
  <c r="U254" i="14" s="1"/>
  <c r="U266" i="14" s="1"/>
  <c r="U278" i="14" s="1"/>
  <c r="U290" i="14" s="1"/>
  <c r="U302" i="14" s="1"/>
  <c r="U314" i="14" s="1"/>
  <c r="U326" i="14" s="1"/>
  <c r="U338" i="14" s="1"/>
  <c r="U350" i="14" s="1"/>
  <c r="U362" i="14" s="1"/>
  <c r="N4" i="11"/>
  <c r="O4" i="11"/>
  <c r="J7" i="14"/>
  <c r="K6" i="14"/>
  <c r="K7" i="14" s="1"/>
  <c r="K8" i="14" s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K43" i="14" s="1"/>
  <c r="K44" i="14" s="1"/>
  <c r="K45" i="14" s="1"/>
  <c r="K46" i="14" s="1"/>
  <c r="K47" i="14" s="1"/>
  <c r="K48" i="14" s="1"/>
  <c r="K49" i="14" s="1"/>
  <c r="K50" i="14" s="1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K61" i="14" s="1"/>
  <c r="K62" i="14" s="1"/>
  <c r="K63" i="14" s="1"/>
  <c r="K64" i="14" s="1"/>
  <c r="K65" i="14" s="1"/>
  <c r="K66" i="14" s="1"/>
  <c r="K67" i="14" s="1"/>
  <c r="K68" i="14" s="1"/>
  <c r="K69" i="14" s="1"/>
  <c r="K70" i="14" s="1"/>
  <c r="K71" i="14" s="1"/>
  <c r="K72" i="14" s="1"/>
  <c r="K73" i="14" s="1"/>
  <c r="K74" i="14" s="1"/>
  <c r="K75" i="14" s="1"/>
  <c r="K76" i="14" s="1"/>
  <c r="K77" i="14" s="1"/>
  <c r="K78" i="14" s="1"/>
  <c r="K79" i="14" s="1"/>
  <c r="K80" i="14" s="1"/>
  <c r="K81" i="14" s="1"/>
  <c r="K82" i="14" s="1"/>
  <c r="K83" i="14" s="1"/>
  <c r="K84" i="14" s="1"/>
  <c r="K85" i="14" s="1"/>
  <c r="K86" i="14" s="1"/>
  <c r="K87" i="14" s="1"/>
  <c r="K88" i="14" s="1"/>
  <c r="K89" i="14" s="1"/>
  <c r="K90" i="14" s="1"/>
  <c r="K91" i="14" s="1"/>
  <c r="K92" i="14" s="1"/>
  <c r="K93" i="14" s="1"/>
  <c r="K94" i="14" s="1"/>
  <c r="K95" i="14" s="1"/>
  <c r="K96" i="14" s="1"/>
  <c r="K97" i="14" s="1"/>
  <c r="K98" i="14" s="1"/>
  <c r="K99" i="14" s="1"/>
  <c r="K100" i="14" s="1"/>
  <c r="K101" i="14" s="1"/>
  <c r="K102" i="14" s="1"/>
  <c r="K103" i="14" s="1"/>
  <c r="K104" i="14" s="1"/>
  <c r="K105" i="14" s="1"/>
  <c r="K106" i="14" s="1"/>
  <c r="K107" i="14" s="1"/>
  <c r="K108" i="14" s="1"/>
  <c r="K109" i="14" s="1"/>
  <c r="K110" i="14" s="1"/>
  <c r="K111" i="14" s="1"/>
  <c r="K112" i="14" s="1"/>
  <c r="K113" i="14" s="1"/>
  <c r="K114" i="14" s="1"/>
  <c r="K115" i="14" s="1"/>
  <c r="K116" i="14" s="1"/>
  <c r="K117" i="14" s="1"/>
  <c r="K118" i="14" s="1"/>
  <c r="K119" i="14" s="1"/>
  <c r="K120" i="14" s="1"/>
  <c r="K121" i="14" s="1"/>
  <c r="K122" i="14" s="1"/>
  <c r="K123" i="14" s="1"/>
  <c r="K124" i="14" s="1"/>
  <c r="K125" i="14" s="1"/>
  <c r="K126" i="14" s="1"/>
  <c r="K127" i="14" s="1"/>
  <c r="K128" i="14" s="1"/>
  <c r="K129" i="14" s="1"/>
  <c r="K130" i="14" s="1"/>
  <c r="K131" i="14" s="1"/>
  <c r="K132" i="14" s="1"/>
  <c r="K133" i="14" s="1"/>
  <c r="K134" i="14" s="1"/>
  <c r="K135" i="14" s="1"/>
  <c r="K136" i="14" s="1"/>
  <c r="K137" i="14" s="1"/>
  <c r="K138" i="14" s="1"/>
  <c r="K139" i="14" s="1"/>
  <c r="K140" i="14" s="1"/>
  <c r="K141" i="14" s="1"/>
  <c r="K142" i="14" s="1"/>
  <c r="K143" i="14" s="1"/>
  <c r="K144" i="14" s="1"/>
  <c r="K145" i="14" s="1"/>
  <c r="K146" i="14" s="1"/>
  <c r="K147" i="14" s="1"/>
  <c r="K148" i="14" s="1"/>
  <c r="K149" i="14" s="1"/>
  <c r="K150" i="14" s="1"/>
  <c r="K151" i="14" s="1"/>
  <c r="K152" i="14" s="1"/>
  <c r="K153" i="14" s="1"/>
  <c r="K154" i="14" s="1"/>
  <c r="K155" i="14" s="1"/>
  <c r="K156" i="14" s="1"/>
  <c r="K157" i="14" s="1"/>
  <c r="K158" i="14" s="1"/>
  <c r="K159" i="14" s="1"/>
  <c r="K160" i="14" s="1"/>
  <c r="K161" i="14" s="1"/>
  <c r="K162" i="14" s="1"/>
  <c r="K163" i="14" s="1"/>
  <c r="K164" i="14" s="1"/>
  <c r="K165" i="14" s="1"/>
  <c r="K166" i="14" s="1"/>
  <c r="K167" i="14" s="1"/>
  <c r="K168" i="14" s="1"/>
  <c r="K169" i="14" s="1"/>
  <c r="K170" i="14" s="1"/>
  <c r="K171" i="14" s="1"/>
  <c r="K172" i="14" s="1"/>
  <c r="K173" i="14" s="1"/>
  <c r="K174" i="14" s="1"/>
  <c r="K175" i="14" s="1"/>
  <c r="K176" i="14" s="1"/>
  <c r="K177" i="14" s="1"/>
  <c r="K178" i="14" s="1"/>
  <c r="K179" i="14" s="1"/>
  <c r="K180" i="14" s="1"/>
  <c r="K181" i="14" s="1"/>
  <c r="K182" i="14" s="1"/>
  <c r="K183" i="14" s="1"/>
  <c r="K184" i="14" s="1"/>
  <c r="K185" i="14" s="1"/>
  <c r="K186" i="14" s="1"/>
  <c r="K187" i="14" s="1"/>
  <c r="K188" i="14" s="1"/>
  <c r="K189" i="14" s="1"/>
  <c r="K190" i="14" s="1"/>
  <c r="K191" i="14" s="1"/>
  <c r="K192" i="14" s="1"/>
  <c r="K193" i="14" s="1"/>
  <c r="K194" i="14" s="1"/>
  <c r="K195" i="14" s="1"/>
  <c r="K196" i="14" s="1"/>
  <c r="K197" i="14" s="1"/>
  <c r="K198" i="14" s="1"/>
  <c r="K199" i="14" s="1"/>
  <c r="K200" i="14" s="1"/>
  <c r="K201" i="14" s="1"/>
  <c r="K202" i="14" s="1"/>
  <c r="K203" i="14" s="1"/>
  <c r="K204" i="14" s="1"/>
  <c r="K205" i="14" s="1"/>
  <c r="K206" i="14" s="1"/>
  <c r="K207" i="14" s="1"/>
  <c r="K208" i="14" s="1"/>
  <c r="K209" i="14" s="1"/>
  <c r="K210" i="14" s="1"/>
  <c r="K211" i="14" s="1"/>
  <c r="K212" i="14" s="1"/>
  <c r="K213" i="14" s="1"/>
  <c r="K214" i="14" s="1"/>
  <c r="K215" i="14" s="1"/>
  <c r="K216" i="14" s="1"/>
  <c r="K217" i="14" s="1"/>
  <c r="K218" i="14" s="1"/>
  <c r="K219" i="14" s="1"/>
  <c r="K220" i="14" s="1"/>
  <c r="K221" i="14" s="1"/>
  <c r="K222" i="14" s="1"/>
  <c r="K223" i="14" s="1"/>
  <c r="K224" i="14" s="1"/>
  <c r="K225" i="14" s="1"/>
  <c r="K226" i="14" s="1"/>
  <c r="K227" i="14" s="1"/>
  <c r="K228" i="14" s="1"/>
  <c r="K229" i="14" s="1"/>
  <c r="K230" i="14" s="1"/>
  <c r="K231" i="14" s="1"/>
  <c r="K232" i="14" s="1"/>
  <c r="K233" i="14" s="1"/>
  <c r="K234" i="14" s="1"/>
  <c r="K235" i="14" s="1"/>
  <c r="K236" i="14" s="1"/>
  <c r="K237" i="14" s="1"/>
  <c r="K238" i="14" s="1"/>
  <c r="K239" i="14" s="1"/>
  <c r="K240" i="14" s="1"/>
  <c r="K241" i="14" s="1"/>
  <c r="K242" i="14" s="1"/>
  <c r="K243" i="14" s="1"/>
  <c r="K244" i="14" s="1"/>
  <c r="K245" i="14" s="1"/>
  <c r="K246" i="14" s="1"/>
  <c r="K247" i="14" s="1"/>
  <c r="K248" i="14" s="1"/>
  <c r="K249" i="14" s="1"/>
  <c r="K250" i="14" s="1"/>
  <c r="K251" i="14" s="1"/>
  <c r="K252" i="14" s="1"/>
  <c r="K253" i="14" s="1"/>
  <c r="K254" i="14" s="1"/>
  <c r="K255" i="14" s="1"/>
  <c r="K256" i="14" s="1"/>
  <c r="K257" i="14" s="1"/>
  <c r="K258" i="14" s="1"/>
  <c r="K259" i="14" s="1"/>
  <c r="K260" i="14" s="1"/>
  <c r="K261" i="14" s="1"/>
  <c r="K262" i="14" s="1"/>
  <c r="K263" i="14" s="1"/>
  <c r="K264" i="14" s="1"/>
  <c r="K265" i="14" s="1"/>
  <c r="K266" i="14" s="1"/>
  <c r="K267" i="14" s="1"/>
  <c r="K268" i="14" s="1"/>
  <c r="K269" i="14" s="1"/>
  <c r="K270" i="14" s="1"/>
  <c r="K271" i="14" s="1"/>
  <c r="K272" i="14" s="1"/>
  <c r="K273" i="14" s="1"/>
  <c r="K274" i="14" s="1"/>
  <c r="K275" i="14" s="1"/>
  <c r="K276" i="14" s="1"/>
  <c r="K277" i="14" s="1"/>
  <c r="K278" i="14" s="1"/>
  <c r="K279" i="14" s="1"/>
  <c r="K280" i="14" s="1"/>
  <c r="K281" i="14" s="1"/>
  <c r="K282" i="14" s="1"/>
  <c r="K283" i="14" s="1"/>
  <c r="K284" i="14" s="1"/>
  <c r="K285" i="14" s="1"/>
  <c r="K286" i="14" s="1"/>
  <c r="K287" i="14" s="1"/>
  <c r="K288" i="14" s="1"/>
  <c r="K289" i="14" s="1"/>
  <c r="K290" i="14" s="1"/>
  <c r="K291" i="14" s="1"/>
  <c r="K292" i="14" s="1"/>
  <c r="K293" i="14" s="1"/>
  <c r="K294" i="14" s="1"/>
  <c r="K295" i="14" s="1"/>
  <c r="K296" i="14" s="1"/>
  <c r="K297" i="14" s="1"/>
  <c r="K298" i="14" s="1"/>
  <c r="K299" i="14" s="1"/>
  <c r="K300" i="14" s="1"/>
  <c r="K301" i="14" s="1"/>
  <c r="K302" i="14" s="1"/>
  <c r="K303" i="14" s="1"/>
  <c r="K304" i="14" s="1"/>
  <c r="K305" i="14" s="1"/>
  <c r="K306" i="14" s="1"/>
  <c r="K307" i="14" s="1"/>
  <c r="K308" i="14" s="1"/>
  <c r="K309" i="14" s="1"/>
  <c r="K310" i="14" s="1"/>
  <c r="K311" i="14" s="1"/>
  <c r="K312" i="14" s="1"/>
  <c r="K313" i="14" s="1"/>
  <c r="K314" i="14" s="1"/>
  <c r="K315" i="14" s="1"/>
  <c r="K316" i="14" s="1"/>
  <c r="K317" i="14" s="1"/>
  <c r="K318" i="14" s="1"/>
  <c r="K319" i="14" s="1"/>
  <c r="K320" i="14" s="1"/>
  <c r="K321" i="14" s="1"/>
  <c r="K322" i="14" s="1"/>
  <c r="K323" i="14" s="1"/>
  <c r="K324" i="14" s="1"/>
  <c r="K325" i="14" s="1"/>
  <c r="K326" i="14" s="1"/>
  <c r="K327" i="14" s="1"/>
  <c r="K328" i="14" s="1"/>
  <c r="K329" i="14" s="1"/>
  <c r="K330" i="14" s="1"/>
  <c r="K331" i="14" s="1"/>
  <c r="K332" i="14" s="1"/>
  <c r="K333" i="14" s="1"/>
  <c r="K334" i="14" s="1"/>
  <c r="K335" i="14" s="1"/>
  <c r="K336" i="14" s="1"/>
  <c r="K337" i="14" s="1"/>
  <c r="K338" i="14" s="1"/>
  <c r="K339" i="14" s="1"/>
  <c r="K340" i="14" s="1"/>
  <c r="K341" i="14" s="1"/>
  <c r="K342" i="14" s="1"/>
  <c r="K343" i="14" s="1"/>
  <c r="K344" i="14" s="1"/>
  <c r="K345" i="14" s="1"/>
  <c r="K346" i="14" s="1"/>
  <c r="K347" i="14" s="1"/>
  <c r="K348" i="14" s="1"/>
  <c r="K349" i="14" s="1"/>
  <c r="K350" i="14" s="1"/>
  <c r="K351" i="14" s="1"/>
  <c r="K352" i="14" s="1"/>
  <c r="K353" i="14" s="1"/>
  <c r="K354" i="14" s="1"/>
  <c r="K355" i="14" s="1"/>
  <c r="K356" i="14" s="1"/>
  <c r="K357" i="14" s="1"/>
  <c r="K358" i="14" s="1"/>
  <c r="K359" i="14" s="1"/>
  <c r="K360" i="14" s="1"/>
  <c r="K361" i="14" s="1"/>
  <c r="K362" i="14" s="1"/>
  <c r="K363" i="14" s="1"/>
  <c r="S5" i="14"/>
  <c r="S4" i="14"/>
  <c r="G5" i="14"/>
  <c r="V102" i="11" l="1"/>
  <c r="I90" i="11"/>
  <c r="V36" i="11"/>
  <c r="I24" i="11"/>
  <c r="V58" i="11"/>
  <c r="I46" i="11"/>
  <c r="V69" i="11"/>
  <c r="I57" i="11"/>
  <c r="V80" i="11"/>
  <c r="I68" i="11"/>
  <c r="V91" i="11"/>
  <c r="I79" i="11"/>
  <c r="V14" i="11"/>
  <c r="V25" i="11"/>
  <c r="I13" i="11"/>
  <c r="V47" i="11"/>
  <c r="I35" i="11"/>
  <c r="S6" i="14"/>
  <c r="N5" i="11"/>
  <c r="O5" i="11"/>
  <c r="G6" i="14"/>
  <c r="G17" i="14"/>
  <c r="G29" i="14" s="1"/>
  <c r="G41" i="14" s="1"/>
  <c r="G53" i="14" s="1"/>
  <c r="G65" i="14" s="1"/>
  <c r="G77" i="14" s="1"/>
  <c r="G89" i="14" s="1"/>
  <c r="G101" i="14" s="1"/>
  <c r="G113" i="14" s="1"/>
  <c r="G125" i="14" s="1"/>
  <c r="G137" i="14" s="1"/>
  <c r="G149" i="14" s="1"/>
  <c r="G161" i="14" s="1"/>
  <c r="G173" i="14" s="1"/>
  <c r="G185" i="14" s="1"/>
  <c r="G197" i="14" s="1"/>
  <c r="G209" i="14" s="1"/>
  <c r="G221" i="14" s="1"/>
  <c r="G233" i="14" s="1"/>
  <c r="G245" i="14" s="1"/>
  <c r="G257" i="14" s="1"/>
  <c r="G269" i="14" s="1"/>
  <c r="G281" i="14" s="1"/>
  <c r="G293" i="14" s="1"/>
  <c r="G305" i="14" s="1"/>
  <c r="G317" i="14" s="1"/>
  <c r="G329" i="14" s="1"/>
  <c r="G341" i="14" s="1"/>
  <c r="G353" i="14" s="1"/>
  <c r="S7" i="14"/>
  <c r="J8" i="14"/>
  <c r="G4" i="11"/>
  <c r="V15" i="11" l="1"/>
  <c r="V26" i="11"/>
  <c r="I14" i="11"/>
  <c r="V70" i="11"/>
  <c r="I58" i="11"/>
  <c r="V103" i="11"/>
  <c r="I91" i="11"/>
  <c r="V92" i="11"/>
  <c r="I80" i="11"/>
  <c r="V114" i="11"/>
  <c r="I102" i="11"/>
  <c r="V59" i="11"/>
  <c r="I47" i="11"/>
  <c r="V81" i="11"/>
  <c r="I69" i="11"/>
  <c r="V37" i="11"/>
  <c r="I25" i="11"/>
  <c r="V48" i="11"/>
  <c r="I36" i="11"/>
  <c r="N6" i="11"/>
  <c r="O6" i="11"/>
  <c r="J9" i="14"/>
  <c r="S8" i="14"/>
  <c r="G7" i="14"/>
  <c r="G18" i="14"/>
  <c r="G30" i="14" s="1"/>
  <c r="G42" i="14" s="1"/>
  <c r="G54" i="14" s="1"/>
  <c r="G66" i="14" s="1"/>
  <c r="G78" i="14" s="1"/>
  <c r="G90" i="14" s="1"/>
  <c r="G102" i="14" s="1"/>
  <c r="G114" i="14" s="1"/>
  <c r="G126" i="14" s="1"/>
  <c r="G138" i="14" s="1"/>
  <c r="G150" i="14" s="1"/>
  <c r="G162" i="14" s="1"/>
  <c r="G174" i="14" s="1"/>
  <c r="G186" i="14" s="1"/>
  <c r="G198" i="14" s="1"/>
  <c r="G210" i="14" s="1"/>
  <c r="G222" i="14" s="1"/>
  <c r="G234" i="14" s="1"/>
  <c r="G246" i="14" s="1"/>
  <c r="G258" i="14" s="1"/>
  <c r="G270" i="14" s="1"/>
  <c r="G282" i="14" s="1"/>
  <c r="G294" i="14" s="1"/>
  <c r="G306" i="14" s="1"/>
  <c r="G318" i="14" s="1"/>
  <c r="G330" i="14" s="1"/>
  <c r="G342" i="14" s="1"/>
  <c r="G354" i="14" s="1"/>
  <c r="G5" i="11"/>
  <c r="G16" i="11"/>
  <c r="V71" i="11" l="1"/>
  <c r="I59" i="11"/>
  <c r="V82" i="11"/>
  <c r="I70" i="11"/>
  <c r="V60" i="11"/>
  <c r="I48" i="11"/>
  <c r="V126" i="11"/>
  <c r="I114" i="11"/>
  <c r="V38" i="11"/>
  <c r="I26" i="11"/>
  <c r="V49" i="11"/>
  <c r="I37" i="11"/>
  <c r="V104" i="11"/>
  <c r="I92" i="11"/>
  <c r="V93" i="11"/>
  <c r="I81" i="11"/>
  <c r="V115" i="11"/>
  <c r="I103" i="11"/>
  <c r="V27" i="11"/>
  <c r="I15" i="11"/>
  <c r="N7" i="11"/>
  <c r="O7" i="11"/>
  <c r="S9" i="14"/>
  <c r="J10" i="14"/>
  <c r="G19" i="14"/>
  <c r="G31" i="14" s="1"/>
  <c r="G43" i="14" s="1"/>
  <c r="G55" i="14" s="1"/>
  <c r="G67" i="14" s="1"/>
  <c r="G79" i="14" s="1"/>
  <c r="G91" i="14" s="1"/>
  <c r="G103" i="14" s="1"/>
  <c r="G115" i="14" s="1"/>
  <c r="G127" i="14" s="1"/>
  <c r="G139" i="14" s="1"/>
  <c r="G151" i="14" s="1"/>
  <c r="G163" i="14" s="1"/>
  <c r="G175" i="14" s="1"/>
  <c r="G187" i="14" s="1"/>
  <c r="G199" i="14" s="1"/>
  <c r="G211" i="14" s="1"/>
  <c r="G223" i="14" s="1"/>
  <c r="G235" i="14" s="1"/>
  <c r="G247" i="14" s="1"/>
  <c r="G259" i="14" s="1"/>
  <c r="G271" i="14" s="1"/>
  <c r="G283" i="14" s="1"/>
  <c r="G295" i="14" s="1"/>
  <c r="G307" i="14" s="1"/>
  <c r="G319" i="14" s="1"/>
  <c r="G331" i="14" s="1"/>
  <c r="G343" i="14" s="1"/>
  <c r="G355" i="14" s="1"/>
  <c r="G8" i="14"/>
  <c r="G28" i="11"/>
  <c r="G6" i="11"/>
  <c r="G17" i="11"/>
  <c r="V72" i="11" l="1"/>
  <c r="I60" i="11"/>
  <c r="V39" i="11"/>
  <c r="I27" i="11"/>
  <c r="V61" i="11"/>
  <c r="I49" i="11"/>
  <c r="V94" i="11"/>
  <c r="I82" i="11"/>
  <c r="V127" i="11"/>
  <c r="I115" i="11"/>
  <c r="V50" i="11"/>
  <c r="I38" i="11"/>
  <c r="V83" i="11"/>
  <c r="I71" i="11"/>
  <c r="V105" i="11"/>
  <c r="I93" i="11"/>
  <c r="V138" i="11"/>
  <c r="I126" i="11"/>
  <c r="V116" i="11"/>
  <c r="I104" i="11"/>
  <c r="N8" i="11"/>
  <c r="O8" i="11"/>
  <c r="J11" i="14"/>
  <c r="G20" i="14"/>
  <c r="G32" i="14" s="1"/>
  <c r="G44" i="14" s="1"/>
  <c r="G56" i="14" s="1"/>
  <c r="G68" i="14" s="1"/>
  <c r="G80" i="14" s="1"/>
  <c r="G92" i="14" s="1"/>
  <c r="G104" i="14" s="1"/>
  <c r="G116" i="14" s="1"/>
  <c r="G128" i="14" s="1"/>
  <c r="G140" i="14" s="1"/>
  <c r="G152" i="14" s="1"/>
  <c r="G164" i="14" s="1"/>
  <c r="G176" i="14" s="1"/>
  <c r="G188" i="14" s="1"/>
  <c r="G200" i="14" s="1"/>
  <c r="G212" i="14" s="1"/>
  <c r="G224" i="14" s="1"/>
  <c r="G236" i="14" s="1"/>
  <c r="G248" i="14" s="1"/>
  <c r="G260" i="14" s="1"/>
  <c r="G272" i="14" s="1"/>
  <c r="G284" i="14" s="1"/>
  <c r="G296" i="14" s="1"/>
  <c r="G308" i="14" s="1"/>
  <c r="G320" i="14" s="1"/>
  <c r="G332" i="14" s="1"/>
  <c r="G344" i="14" s="1"/>
  <c r="G356" i="14" s="1"/>
  <c r="G9" i="14"/>
  <c r="S10" i="14"/>
  <c r="G40" i="11"/>
  <c r="G29" i="11"/>
  <c r="G7" i="11"/>
  <c r="G18" i="11"/>
  <c r="V95" i="11" l="1"/>
  <c r="I83" i="11"/>
  <c r="V73" i="11"/>
  <c r="I61" i="11"/>
  <c r="V128" i="11"/>
  <c r="I116" i="11"/>
  <c r="V62" i="11"/>
  <c r="I50" i="11"/>
  <c r="V51" i="11"/>
  <c r="I39" i="11"/>
  <c r="V150" i="11"/>
  <c r="I138" i="11"/>
  <c r="V139" i="11"/>
  <c r="I127" i="11"/>
  <c r="V84" i="11"/>
  <c r="I72" i="11"/>
  <c r="V117" i="11"/>
  <c r="I105" i="11"/>
  <c r="V106" i="11"/>
  <c r="I94" i="11"/>
  <c r="N9" i="11"/>
  <c r="O9" i="11"/>
  <c r="G21" i="14"/>
  <c r="G33" i="14" s="1"/>
  <c r="G45" i="14" s="1"/>
  <c r="G57" i="14" s="1"/>
  <c r="G69" i="14" s="1"/>
  <c r="G81" i="14" s="1"/>
  <c r="G93" i="14" s="1"/>
  <c r="G105" i="14" s="1"/>
  <c r="G117" i="14" s="1"/>
  <c r="G129" i="14" s="1"/>
  <c r="G141" i="14" s="1"/>
  <c r="G153" i="14" s="1"/>
  <c r="G165" i="14" s="1"/>
  <c r="G177" i="14" s="1"/>
  <c r="G189" i="14" s="1"/>
  <c r="G201" i="14" s="1"/>
  <c r="G213" i="14" s="1"/>
  <c r="G225" i="14" s="1"/>
  <c r="G237" i="14" s="1"/>
  <c r="G249" i="14" s="1"/>
  <c r="G261" i="14" s="1"/>
  <c r="G273" i="14" s="1"/>
  <c r="G285" i="14" s="1"/>
  <c r="G297" i="14" s="1"/>
  <c r="G309" i="14" s="1"/>
  <c r="G321" i="14" s="1"/>
  <c r="G333" i="14" s="1"/>
  <c r="G345" i="14" s="1"/>
  <c r="G357" i="14" s="1"/>
  <c r="G10" i="14"/>
  <c r="J12" i="14"/>
  <c r="S11" i="14"/>
  <c r="G30" i="11"/>
  <c r="G41" i="11"/>
  <c r="G8" i="11"/>
  <c r="G19" i="11"/>
  <c r="G52" i="11"/>
  <c r="V151" i="11" l="1"/>
  <c r="I139" i="11"/>
  <c r="V140" i="11"/>
  <c r="I128" i="11"/>
  <c r="V118" i="11"/>
  <c r="I106" i="11"/>
  <c r="V162" i="11"/>
  <c r="I150" i="11"/>
  <c r="V85" i="11"/>
  <c r="I73" i="11"/>
  <c r="V129" i="11"/>
  <c r="I117" i="11"/>
  <c r="V63" i="11"/>
  <c r="I51" i="11"/>
  <c r="V107" i="11"/>
  <c r="I95" i="11"/>
  <c r="V96" i="11"/>
  <c r="I84" i="11"/>
  <c r="V74" i="11"/>
  <c r="I62" i="11"/>
  <c r="N10" i="11"/>
  <c r="O10" i="11"/>
  <c r="J13" i="14"/>
  <c r="S12" i="14"/>
  <c r="G11" i="14"/>
  <c r="G22" i="14"/>
  <c r="G34" i="14" s="1"/>
  <c r="G46" i="14" s="1"/>
  <c r="G58" i="14" s="1"/>
  <c r="G70" i="14" s="1"/>
  <c r="G82" i="14" s="1"/>
  <c r="G94" i="14" s="1"/>
  <c r="G106" i="14" s="1"/>
  <c r="G118" i="14" s="1"/>
  <c r="G130" i="14" s="1"/>
  <c r="G142" i="14" s="1"/>
  <c r="G154" i="14" s="1"/>
  <c r="G166" i="14" s="1"/>
  <c r="G178" i="14" s="1"/>
  <c r="G190" i="14" s="1"/>
  <c r="G202" i="14" s="1"/>
  <c r="G214" i="14" s="1"/>
  <c r="G226" i="14" s="1"/>
  <c r="G238" i="14" s="1"/>
  <c r="G250" i="14" s="1"/>
  <c r="G262" i="14" s="1"/>
  <c r="G274" i="14" s="1"/>
  <c r="G286" i="14" s="1"/>
  <c r="G298" i="14" s="1"/>
  <c r="G310" i="14" s="1"/>
  <c r="G322" i="14" s="1"/>
  <c r="G334" i="14" s="1"/>
  <c r="G346" i="14" s="1"/>
  <c r="G358" i="14" s="1"/>
  <c r="G64" i="11"/>
  <c r="G31" i="11"/>
  <c r="G9" i="11"/>
  <c r="G20" i="11"/>
  <c r="G53" i="11"/>
  <c r="G42" i="11"/>
  <c r="V75" i="11" l="1"/>
  <c r="I63" i="11"/>
  <c r="V108" i="11"/>
  <c r="I96" i="11"/>
  <c r="V97" i="11"/>
  <c r="I85" i="11"/>
  <c r="V163" i="11"/>
  <c r="I151" i="11"/>
  <c r="V119" i="11"/>
  <c r="I107" i="11"/>
  <c r="V174" i="11"/>
  <c r="I162" i="11"/>
  <c r="V130" i="11"/>
  <c r="I118" i="11"/>
  <c r="V86" i="11"/>
  <c r="I74" i="11"/>
  <c r="V141" i="11"/>
  <c r="I129" i="11"/>
  <c r="V152" i="11"/>
  <c r="I140" i="11"/>
  <c r="N11" i="11"/>
  <c r="O11" i="11"/>
  <c r="S13" i="14"/>
  <c r="J14" i="14"/>
  <c r="G23" i="14"/>
  <c r="G35" i="14" s="1"/>
  <c r="G47" i="14" s="1"/>
  <c r="G59" i="14" s="1"/>
  <c r="G71" i="14" s="1"/>
  <c r="G83" i="14" s="1"/>
  <c r="G95" i="14" s="1"/>
  <c r="G107" i="14" s="1"/>
  <c r="G119" i="14" s="1"/>
  <c r="G131" i="14" s="1"/>
  <c r="G143" i="14" s="1"/>
  <c r="G155" i="14" s="1"/>
  <c r="G167" i="14" s="1"/>
  <c r="G179" i="14" s="1"/>
  <c r="G191" i="14" s="1"/>
  <c r="G203" i="14" s="1"/>
  <c r="G215" i="14" s="1"/>
  <c r="G227" i="14" s="1"/>
  <c r="G239" i="14" s="1"/>
  <c r="G251" i="14" s="1"/>
  <c r="G263" i="14" s="1"/>
  <c r="G275" i="14" s="1"/>
  <c r="G287" i="14" s="1"/>
  <c r="G299" i="14" s="1"/>
  <c r="G311" i="14" s="1"/>
  <c r="G323" i="14" s="1"/>
  <c r="G335" i="14" s="1"/>
  <c r="G347" i="14" s="1"/>
  <c r="G359" i="14" s="1"/>
  <c r="G12" i="14"/>
  <c r="G65" i="11"/>
  <c r="G32" i="11"/>
  <c r="G10" i="11"/>
  <c r="G21" i="11"/>
  <c r="G43" i="11"/>
  <c r="G54" i="11"/>
  <c r="G76" i="11"/>
  <c r="V109" i="11" l="1"/>
  <c r="I97" i="11"/>
  <c r="V164" i="11"/>
  <c r="I152" i="11"/>
  <c r="V186" i="11"/>
  <c r="I174" i="11"/>
  <c r="V120" i="11"/>
  <c r="I108" i="11"/>
  <c r="V153" i="11"/>
  <c r="I141" i="11"/>
  <c r="V131" i="11"/>
  <c r="I119" i="11"/>
  <c r="V87" i="11"/>
  <c r="I75" i="11"/>
  <c r="V98" i="11"/>
  <c r="I86" i="11"/>
  <c r="V175" i="11"/>
  <c r="I163" i="11"/>
  <c r="V142" i="11"/>
  <c r="I130" i="11"/>
  <c r="N12" i="11"/>
  <c r="O12" i="11"/>
  <c r="S14" i="14"/>
  <c r="J15" i="14"/>
  <c r="G24" i="14"/>
  <c r="G36" i="14" s="1"/>
  <c r="G48" i="14" s="1"/>
  <c r="G60" i="14" s="1"/>
  <c r="G72" i="14" s="1"/>
  <c r="G84" i="14" s="1"/>
  <c r="G96" i="14" s="1"/>
  <c r="G108" i="14" s="1"/>
  <c r="G120" i="14" s="1"/>
  <c r="G132" i="14" s="1"/>
  <c r="G144" i="14" s="1"/>
  <c r="G156" i="14" s="1"/>
  <c r="G168" i="14" s="1"/>
  <c r="G180" i="14" s="1"/>
  <c r="G192" i="14" s="1"/>
  <c r="G204" i="14" s="1"/>
  <c r="G216" i="14" s="1"/>
  <c r="G228" i="14" s="1"/>
  <c r="G240" i="14" s="1"/>
  <c r="G252" i="14" s="1"/>
  <c r="G264" i="14" s="1"/>
  <c r="G276" i="14" s="1"/>
  <c r="G288" i="14" s="1"/>
  <c r="G300" i="14" s="1"/>
  <c r="G312" i="14" s="1"/>
  <c r="G324" i="14" s="1"/>
  <c r="G336" i="14" s="1"/>
  <c r="G348" i="14" s="1"/>
  <c r="G360" i="14" s="1"/>
  <c r="G13" i="14"/>
  <c r="G66" i="11"/>
  <c r="G55" i="11"/>
  <c r="G33" i="11"/>
  <c r="G11" i="11"/>
  <c r="G22" i="11"/>
  <c r="G88" i="11"/>
  <c r="G44" i="11"/>
  <c r="G77" i="11"/>
  <c r="V99" i="11" l="1"/>
  <c r="I87" i="11"/>
  <c r="V198" i="11"/>
  <c r="I186" i="11"/>
  <c r="V154" i="11"/>
  <c r="I142" i="11"/>
  <c r="V143" i="11"/>
  <c r="I131" i="11"/>
  <c r="V176" i="11"/>
  <c r="I164" i="11"/>
  <c r="V187" i="11"/>
  <c r="I175" i="11"/>
  <c r="V165" i="11"/>
  <c r="I153" i="11"/>
  <c r="V121" i="11"/>
  <c r="I109" i="11"/>
  <c r="V110" i="11"/>
  <c r="I98" i="11"/>
  <c r="V132" i="11"/>
  <c r="I120" i="11"/>
  <c r="N13" i="11"/>
  <c r="O13" i="11"/>
  <c r="J16" i="14"/>
  <c r="G25" i="14"/>
  <c r="G37" i="14" s="1"/>
  <c r="G49" i="14" s="1"/>
  <c r="G61" i="14" s="1"/>
  <c r="G73" i="14" s="1"/>
  <c r="G85" i="14" s="1"/>
  <c r="G97" i="14" s="1"/>
  <c r="G109" i="14" s="1"/>
  <c r="G121" i="14" s="1"/>
  <c r="G133" i="14" s="1"/>
  <c r="G145" i="14" s="1"/>
  <c r="G157" i="14" s="1"/>
  <c r="G169" i="14" s="1"/>
  <c r="G181" i="14" s="1"/>
  <c r="G193" i="14" s="1"/>
  <c r="G205" i="14" s="1"/>
  <c r="G217" i="14" s="1"/>
  <c r="G229" i="14" s="1"/>
  <c r="G241" i="14" s="1"/>
  <c r="G253" i="14" s="1"/>
  <c r="G265" i="14" s="1"/>
  <c r="G277" i="14" s="1"/>
  <c r="G289" i="14" s="1"/>
  <c r="G301" i="14" s="1"/>
  <c r="G313" i="14" s="1"/>
  <c r="G325" i="14" s="1"/>
  <c r="G337" i="14" s="1"/>
  <c r="G349" i="14" s="1"/>
  <c r="G361" i="14" s="1"/>
  <c r="G14" i="14"/>
  <c r="S15" i="14"/>
  <c r="G100" i="11"/>
  <c r="G34" i="11"/>
  <c r="G12" i="11"/>
  <c r="G23" i="11"/>
  <c r="G89" i="11"/>
  <c r="G45" i="11"/>
  <c r="G56" i="11"/>
  <c r="G67" i="11"/>
  <c r="G78" i="11"/>
  <c r="V177" i="11" l="1"/>
  <c r="I165" i="11"/>
  <c r="V166" i="11"/>
  <c r="I154" i="11"/>
  <c r="V144" i="11"/>
  <c r="I132" i="11"/>
  <c r="V199" i="11"/>
  <c r="I187" i="11"/>
  <c r="V210" i="11"/>
  <c r="I198" i="11"/>
  <c r="V122" i="11"/>
  <c r="I110" i="11"/>
  <c r="V188" i="11"/>
  <c r="I176" i="11"/>
  <c r="V111" i="11"/>
  <c r="I99" i="11"/>
  <c r="V133" i="11"/>
  <c r="I121" i="11"/>
  <c r="V155" i="11"/>
  <c r="I143" i="11"/>
  <c r="N14" i="11"/>
  <c r="O14" i="11"/>
  <c r="S16" i="14"/>
  <c r="J17" i="14"/>
  <c r="G15" i="14"/>
  <c r="G27" i="14" s="1"/>
  <c r="G39" i="14" s="1"/>
  <c r="G51" i="14" s="1"/>
  <c r="G63" i="14" s="1"/>
  <c r="G75" i="14" s="1"/>
  <c r="G87" i="14" s="1"/>
  <c r="G99" i="14" s="1"/>
  <c r="G111" i="14" s="1"/>
  <c r="G123" i="14" s="1"/>
  <c r="G135" i="14" s="1"/>
  <c r="G147" i="14" s="1"/>
  <c r="G159" i="14" s="1"/>
  <c r="G171" i="14" s="1"/>
  <c r="G183" i="14" s="1"/>
  <c r="G195" i="14" s="1"/>
  <c r="G207" i="14" s="1"/>
  <c r="G219" i="14" s="1"/>
  <c r="G231" i="14" s="1"/>
  <c r="G243" i="14" s="1"/>
  <c r="G255" i="14" s="1"/>
  <c r="G267" i="14" s="1"/>
  <c r="G279" i="14" s="1"/>
  <c r="G291" i="14" s="1"/>
  <c r="G303" i="14" s="1"/>
  <c r="G315" i="14" s="1"/>
  <c r="G327" i="14" s="1"/>
  <c r="G339" i="14" s="1"/>
  <c r="G351" i="14" s="1"/>
  <c r="G363" i="14" s="1"/>
  <c r="G26" i="14"/>
  <c r="G38" i="14" s="1"/>
  <c r="G50" i="14" s="1"/>
  <c r="G62" i="14" s="1"/>
  <c r="G74" i="14" s="1"/>
  <c r="G86" i="14" s="1"/>
  <c r="G98" i="14" s="1"/>
  <c r="G110" i="14" s="1"/>
  <c r="G122" i="14" s="1"/>
  <c r="G134" i="14" s="1"/>
  <c r="G146" i="14" s="1"/>
  <c r="G158" i="14" s="1"/>
  <c r="G170" i="14" s="1"/>
  <c r="G182" i="14" s="1"/>
  <c r="G194" i="14" s="1"/>
  <c r="G206" i="14" s="1"/>
  <c r="G218" i="14" s="1"/>
  <c r="G230" i="14" s="1"/>
  <c r="G242" i="14" s="1"/>
  <c r="G254" i="14" s="1"/>
  <c r="G266" i="14" s="1"/>
  <c r="G278" i="14" s="1"/>
  <c r="G290" i="14" s="1"/>
  <c r="G302" i="14" s="1"/>
  <c r="G314" i="14" s="1"/>
  <c r="G326" i="14" s="1"/>
  <c r="G338" i="14" s="1"/>
  <c r="G350" i="14" s="1"/>
  <c r="G362" i="14" s="1"/>
  <c r="G90" i="11"/>
  <c r="G101" i="11"/>
  <c r="G79" i="11"/>
  <c r="G35" i="11"/>
  <c r="G13" i="11"/>
  <c r="G24" i="11"/>
  <c r="G68" i="11"/>
  <c r="G46" i="11"/>
  <c r="G57" i="11"/>
  <c r="G112" i="11"/>
  <c r="V200" i="11" l="1"/>
  <c r="I188" i="11"/>
  <c r="V156" i="11"/>
  <c r="I144" i="11"/>
  <c r="V167" i="11"/>
  <c r="I155" i="11"/>
  <c r="V134" i="11"/>
  <c r="I122" i="11"/>
  <c r="V178" i="11"/>
  <c r="I166" i="11"/>
  <c r="V145" i="11"/>
  <c r="I133" i="11"/>
  <c r="V222" i="11"/>
  <c r="I210" i="11"/>
  <c r="V189" i="11"/>
  <c r="I177" i="11"/>
  <c r="V123" i="11"/>
  <c r="I111" i="11"/>
  <c r="V211" i="11"/>
  <c r="I199" i="11"/>
  <c r="N15" i="11"/>
  <c r="O15" i="11"/>
  <c r="J18" i="14"/>
  <c r="S17" i="14"/>
  <c r="G124" i="11"/>
  <c r="G36" i="11"/>
  <c r="G47" i="11"/>
  <c r="G91" i="11"/>
  <c r="G14" i="11"/>
  <c r="G25" i="11"/>
  <c r="G58" i="11"/>
  <c r="G80" i="11"/>
  <c r="G102" i="11"/>
  <c r="G69" i="11"/>
  <c r="G113" i="11"/>
  <c r="V234" i="11" l="1"/>
  <c r="I222" i="11"/>
  <c r="V223" i="11"/>
  <c r="I211" i="11"/>
  <c r="V157" i="11"/>
  <c r="I145" i="11"/>
  <c r="V168" i="11"/>
  <c r="I156" i="11"/>
  <c r="V135" i="11"/>
  <c r="I123" i="11"/>
  <c r="V190" i="11"/>
  <c r="I178" i="11"/>
  <c r="V212" i="11"/>
  <c r="I200" i="11"/>
  <c r="V201" i="11"/>
  <c r="I189" i="11"/>
  <c r="V146" i="11"/>
  <c r="I134" i="11"/>
  <c r="V179" i="11"/>
  <c r="I167" i="11"/>
  <c r="N16" i="11"/>
  <c r="O16" i="11"/>
  <c r="S18" i="14"/>
  <c r="J19" i="14"/>
  <c r="G125" i="11"/>
  <c r="G114" i="11"/>
  <c r="G103" i="11"/>
  <c r="G92" i="11"/>
  <c r="G59" i="11"/>
  <c r="G81" i="11"/>
  <c r="G70" i="11"/>
  <c r="G48" i="11"/>
  <c r="G37" i="11"/>
  <c r="G15" i="11"/>
  <c r="G26" i="11"/>
  <c r="G136" i="11"/>
  <c r="V224" i="11" l="1"/>
  <c r="I212" i="11"/>
  <c r="V169" i="11"/>
  <c r="I157" i="11"/>
  <c r="V191" i="11"/>
  <c r="I179" i="11"/>
  <c r="V202" i="11"/>
  <c r="I190" i="11"/>
  <c r="V235" i="11"/>
  <c r="I223" i="11"/>
  <c r="V158" i="11"/>
  <c r="I146" i="11"/>
  <c r="V147" i="11"/>
  <c r="I135" i="11"/>
  <c r="V246" i="11"/>
  <c r="I234" i="11"/>
  <c r="V213" i="11"/>
  <c r="I201" i="11"/>
  <c r="V180" i="11"/>
  <c r="I168" i="11"/>
  <c r="N17" i="11"/>
  <c r="O17" i="11"/>
  <c r="S19" i="14"/>
  <c r="J20" i="14"/>
  <c r="G60" i="11"/>
  <c r="G104" i="11"/>
  <c r="G148" i="11"/>
  <c r="G82" i="11"/>
  <c r="G115" i="11"/>
  <c r="G38" i="11"/>
  <c r="G27" i="11"/>
  <c r="G93" i="11"/>
  <c r="G126" i="11"/>
  <c r="G49" i="11"/>
  <c r="G71" i="11"/>
  <c r="G137" i="11"/>
  <c r="V203" i="11" l="1"/>
  <c r="I191" i="11"/>
  <c r="V225" i="11"/>
  <c r="I213" i="11"/>
  <c r="V247" i="11"/>
  <c r="I235" i="11"/>
  <c r="V236" i="11"/>
  <c r="I224" i="11"/>
  <c r="V258" i="11"/>
  <c r="I246" i="11"/>
  <c r="V214" i="11"/>
  <c r="I202" i="11"/>
  <c r="V159" i="11"/>
  <c r="I147" i="11"/>
  <c r="V192" i="11"/>
  <c r="I180" i="11"/>
  <c r="V170" i="11"/>
  <c r="I158" i="11"/>
  <c r="V181" i="11"/>
  <c r="I169" i="11"/>
  <c r="N18" i="11"/>
  <c r="O18" i="11"/>
  <c r="J21" i="14"/>
  <c r="S20" i="14"/>
  <c r="G149" i="11"/>
  <c r="G105" i="11"/>
  <c r="G94" i="11"/>
  <c r="G83" i="11"/>
  <c r="G39" i="11"/>
  <c r="G160" i="11"/>
  <c r="G61" i="11"/>
  <c r="G50" i="11"/>
  <c r="G116" i="11"/>
  <c r="G138" i="11"/>
  <c r="G127" i="11"/>
  <c r="G72" i="11"/>
  <c r="V259" i="11" l="1"/>
  <c r="I247" i="11"/>
  <c r="V182" i="11"/>
  <c r="I170" i="11"/>
  <c r="V270" i="11"/>
  <c r="I258" i="11"/>
  <c r="V215" i="11"/>
  <c r="I203" i="11"/>
  <c r="V204" i="11"/>
  <c r="I192" i="11"/>
  <c r="V248" i="11"/>
  <c r="I236" i="11"/>
  <c r="V171" i="11"/>
  <c r="I159" i="11"/>
  <c r="V193" i="11"/>
  <c r="I181" i="11"/>
  <c r="V226" i="11"/>
  <c r="I214" i="11"/>
  <c r="V237" i="11"/>
  <c r="I225" i="11"/>
  <c r="N19" i="11"/>
  <c r="O19" i="11"/>
  <c r="S21" i="14"/>
  <c r="J22" i="14"/>
  <c r="G62" i="11"/>
  <c r="G139" i="11"/>
  <c r="G73" i="11"/>
  <c r="G106" i="11"/>
  <c r="G95" i="11"/>
  <c r="G84" i="11"/>
  <c r="G150" i="11"/>
  <c r="G172" i="11"/>
  <c r="G117" i="11"/>
  <c r="G128" i="11"/>
  <c r="G51" i="11"/>
  <c r="G161" i="11"/>
  <c r="V238" i="11" l="1"/>
  <c r="I226" i="11"/>
  <c r="V216" i="11"/>
  <c r="I204" i="11"/>
  <c r="V271" i="11"/>
  <c r="I259" i="11"/>
  <c r="V205" i="11"/>
  <c r="I193" i="11"/>
  <c r="V227" i="11"/>
  <c r="I215" i="11"/>
  <c r="V183" i="11"/>
  <c r="I171" i="11"/>
  <c r="V282" i="11"/>
  <c r="I270" i="11"/>
  <c r="V249" i="11"/>
  <c r="I237" i="11"/>
  <c r="V260" i="11"/>
  <c r="I248" i="11"/>
  <c r="V194" i="11"/>
  <c r="I182" i="11"/>
  <c r="N20" i="11"/>
  <c r="O20" i="11"/>
  <c r="S22" i="14"/>
  <c r="J23" i="14"/>
  <c r="G173" i="11"/>
  <c r="G184" i="11"/>
  <c r="G118" i="11"/>
  <c r="G140" i="11"/>
  <c r="G96" i="11"/>
  <c r="G151" i="11"/>
  <c r="G63" i="11"/>
  <c r="G162" i="11"/>
  <c r="G85" i="11"/>
  <c r="G129" i="11"/>
  <c r="G107" i="11"/>
  <c r="G74" i="11"/>
  <c r="V272" i="11" l="1"/>
  <c r="I260" i="11"/>
  <c r="V239" i="11"/>
  <c r="I227" i="11"/>
  <c r="V250" i="11"/>
  <c r="I238" i="11"/>
  <c r="V261" i="11"/>
  <c r="I249" i="11"/>
  <c r="V217" i="11"/>
  <c r="I205" i="11"/>
  <c r="V294" i="11"/>
  <c r="I282" i="11"/>
  <c r="V283" i="11"/>
  <c r="I271" i="11"/>
  <c r="V206" i="11"/>
  <c r="I194" i="11"/>
  <c r="V195" i="11"/>
  <c r="I183" i="11"/>
  <c r="V228" i="11"/>
  <c r="I216" i="11"/>
  <c r="N21" i="11"/>
  <c r="O21" i="11"/>
  <c r="S23" i="14"/>
  <c r="J24" i="14"/>
  <c r="G86" i="11"/>
  <c r="G174" i="11"/>
  <c r="G152" i="11"/>
  <c r="G119" i="11"/>
  <c r="G75" i="11"/>
  <c r="G130" i="11"/>
  <c r="G141" i="11"/>
  <c r="G163" i="11"/>
  <c r="G196" i="11"/>
  <c r="G97" i="11"/>
  <c r="G108" i="11"/>
  <c r="G185" i="11"/>
  <c r="V207" i="11" l="1"/>
  <c r="I195" i="11"/>
  <c r="V229" i="11"/>
  <c r="I217" i="11"/>
  <c r="V284" i="11"/>
  <c r="I272" i="11"/>
  <c r="V218" i="11"/>
  <c r="I206" i="11"/>
  <c r="V273" i="11"/>
  <c r="I261" i="11"/>
  <c r="V295" i="11"/>
  <c r="I283" i="11"/>
  <c r="V262" i="11"/>
  <c r="I250" i="11"/>
  <c r="V240" i="11"/>
  <c r="I228" i="11"/>
  <c r="V306" i="11"/>
  <c r="I294" i="11"/>
  <c r="V251" i="11"/>
  <c r="I239" i="11"/>
  <c r="N22" i="11"/>
  <c r="O22" i="11"/>
  <c r="J25" i="14"/>
  <c r="S24" i="14"/>
  <c r="G197" i="11"/>
  <c r="G175" i="11"/>
  <c r="G131" i="11"/>
  <c r="G120" i="11"/>
  <c r="G153" i="11"/>
  <c r="G164" i="11"/>
  <c r="G109" i="11"/>
  <c r="G142" i="11"/>
  <c r="G186" i="11"/>
  <c r="G208" i="11"/>
  <c r="G87" i="11"/>
  <c r="G98" i="11"/>
  <c r="V252" i="11" l="1"/>
  <c r="I240" i="11"/>
  <c r="V230" i="11"/>
  <c r="I218" i="11"/>
  <c r="V274" i="11"/>
  <c r="I262" i="11"/>
  <c r="V296" i="11"/>
  <c r="I284" i="11"/>
  <c r="V263" i="11"/>
  <c r="I251" i="11"/>
  <c r="V307" i="11"/>
  <c r="I295" i="11"/>
  <c r="V241" i="11"/>
  <c r="I229" i="11"/>
  <c r="V318" i="11"/>
  <c r="I306" i="11"/>
  <c r="V285" i="11"/>
  <c r="I273" i="11"/>
  <c r="V219" i="11"/>
  <c r="I207" i="11"/>
  <c r="N23" i="11"/>
  <c r="O23" i="11"/>
  <c r="S25" i="14"/>
  <c r="J26" i="14"/>
  <c r="G110" i="11"/>
  <c r="G154" i="11"/>
  <c r="G132" i="11"/>
  <c r="G99" i="11"/>
  <c r="G121" i="11"/>
  <c r="G143" i="11"/>
  <c r="G220" i="11"/>
  <c r="G176" i="11"/>
  <c r="G187" i="11"/>
  <c r="G198" i="11"/>
  <c r="G165" i="11"/>
  <c r="G209" i="11"/>
  <c r="V330" i="11" l="1"/>
  <c r="I318" i="11"/>
  <c r="V308" i="11"/>
  <c r="I296" i="11"/>
  <c r="V253" i="11"/>
  <c r="I241" i="11"/>
  <c r="V286" i="11"/>
  <c r="I274" i="11"/>
  <c r="V231" i="11"/>
  <c r="I219" i="11"/>
  <c r="V319" i="11"/>
  <c r="I307" i="11"/>
  <c r="V242" i="11"/>
  <c r="I230" i="11"/>
  <c r="V297" i="11"/>
  <c r="I285" i="11"/>
  <c r="V275" i="11"/>
  <c r="I263" i="11"/>
  <c r="V264" i="11"/>
  <c r="I252" i="11"/>
  <c r="N24" i="11"/>
  <c r="O24" i="11"/>
  <c r="S26" i="14"/>
  <c r="J27" i="14"/>
  <c r="G188" i="11"/>
  <c r="G111" i="11"/>
  <c r="G177" i="11"/>
  <c r="G232" i="11"/>
  <c r="G144" i="11"/>
  <c r="G221" i="11"/>
  <c r="G155" i="11"/>
  <c r="G210" i="11"/>
  <c r="G166" i="11"/>
  <c r="G199" i="11"/>
  <c r="G133" i="11"/>
  <c r="G122" i="11"/>
  <c r="V309" i="11" l="1"/>
  <c r="I297" i="11"/>
  <c r="V298" i="11"/>
  <c r="I286" i="11"/>
  <c r="V254" i="11"/>
  <c r="I242" i="11"/>
  <c r="V265" i="11"/>
  <c r="I253" i="11"/>
  <c r="V276" i="11"/>
  <c r="I264" i="11"/>
  <c r="V331" i="11"/>
  <c r="I319" i="11"/>
  <c r="V320" i="11"/>
  <c r="I308" i="11"/>
  <c r="V287" i="11"/>
  <c r="I275" i="11"/>
  <c r="V243" i="11"/>
  <c r="I231" i="11"/>
  <c r="V342" i="11"/>
  <c r="I330" i="11"/>
  <c r="N25" i="11"/>
  <c r="O25" i="11"/>
  <c r="S27" i="14"/>
  <c r="J28" i="14"/>
  <c r="G134" i="11"/>
  <c r="G222" i="11"/>
  <c r="G244" i="11"/>
  <c r="G145" i="11"/>
  <c r="G167" i="11"/>
  <c r="G189" i="11"/>
  <c r="G211" i="11"/>
  <c r="G233" i="11"/>
  <c r="G123" i="11"/>
  <c r="G178" i="11"/>
  <c r="G156" i="11"/>
  <c r="G200" i="11"/>
  <c r="V299" i="11" l="1"/>
  <c r="I287" i="11"/>
  <c r="V277" i="11"/>
  <c r="I265" i="11"/>
  <c r="V332" i="11"/>
  <c r="I320" i="11"/>
  <c r="V266" i="11"/>
  <c r="I254" i="11"/>
  <c r="V354" i="11"/>
  <c r="I354" i="11" s="1"/>
  <c r="I342" i="11"/>
  <c r="V343" i="11"/>
  <c r="I331" i="11"/>
  <c r="V310" i="11"/>
  <c r="I298" i="11"/>
  <c r="V255" i="11"/>
  <c r="I243" i="11"/>
  <c r="V288" i="11"/>
  <c r="I276" i="11"/>
  <c r="V321" i="11"/>
  <c r="I309" i="11"/>
  <c r="N26" i="11"/>
  <c r="O26" i="11"/>
  <c r="J29" i="14"/>
  <c r="S28" i="14"/>
  <c r="G190" i="11"/>
  <c r="G212" i="11"/>
  <c r="G245" i="11"/>
  <c r="G157" i="11"/>
  <c r="G168" i="11"/>
  <c r="G223" i="11"/>
  <c r="G256" i="11"/>
  <c r="G201" i="11"/>
  <c r="G234" i="11"/>
  <c r="G135" i="11"/>
  <c r="G179" i="11"/>
  <c r="G146" i="11"/>
  <c r="V267" i="11" l="1"/>
  <c r="I255" i="11"/>
  <c r="V278" i="11"/>
  <c r="I266" i="11"/>
  <c r="V322" i="11"/>
  <c r="I310" i="11"/>
  <c r="V344" i="11"/>
  <c r="I332" i="11"/>
  <c r="V333" i="11"/>
  <c r="I321" i="11"/>
  <c r="V355" i="11"/>
  <c r="I355" i="11" s="1"/>
  <c r="I343" i="11"/>
  <c r="V289" i="11"/>
  <c r="I277" i="11"/>
  <c r="V300" i="11"/>
  <c r="I288" i="11"/>
  <c r="V311" i="11"/>
  <c r="I299" i="11"/>
  <c r="N27" i="11"/>
  <c r="O27" i="11"/>
  <c r="S29" i="14"/>
  <c r="J30" i="14"/>
  <c r="G191" i="11"/>
  <c r="G268" i="11"/>
  <c r="G257" i="11"/>
  <c r="G213" i="11"/>
  <c r="G169" i="11"/>
  <c r="G147" i="11"/>
  <c r="G235" i="11"/>
  <c r="G224" i="11"/>
  <c r="G158" i="11"/>
  <c r="G246" i="11"/>
  <c r="G180" i="11"/>
  <c r="G202" i="11"/>
  <c r="V312" i="11" l="1"/>
  <c r="I300" i="11"/>
  <c r="V356" i="11"/>
  <c r="I356" i="11" s="1"/>
  <c r="I344" i="11"/>
  <c r="V301" i="11"/>
  <c r="I289" i="11"/>
  <c r="V334" i="11"/>
  <c r="I322" i="11"/>
  <c r="V290" i="11"/>
  <c r="I278" i="11"/>
  <c r="V323" i="11"/>
  <c r="I311" i="11"/>
  <c r="V345" i="11"/>
  <c r="I333" i="11"/>
  <c r="V279" i="11"/>
  <c r="I267" i="11"/>
  <c r="N28" i="11"/>
  <c r="O28" i="11"/>
  <c r="J31" i="14"/>
  <c r="S30" i="14"/>
  <c r="G192" i="11"/>
  <c r="G247" i="11"/>
  <c r="G269" i="11"/>
  <c r="G225" i="11"/>
  <c r="G258" i="11"/>
  <c r="G159" i="11"/>
  <c r="G280" i="11"/>
  <c r="G236" i="11"/>
  <c r="G214" i="11"/>
  <c r="G170" i="11"/>
  <c r="G181" i="11"/>
  <c r="G203" i="11"/>
  <c r="V291" i="11" l="1"/>
  <c r="I279" i="11"/>
  <c r="V346" i="11"/>
  <c r="I334" i="11"/>
  <c r="V357" i="11"/>
  <c r="I357" i="11" s="1"/>
  <c r="I345" i="11"/>
  <c r="V335" i="11"/>
  <c r="I323" i="11"/>
  <c r="V313" i="11"/>
  <c r="I301" i="11"/>
  <c r="V302" i="11"/>
  <c r="I290" i="11"/>
  <c r="V324" i="11"/>
  <c r="I312" i="11"/>
  <c r="N29" i="11"/>
  <c r="O29" i="11"/>
  <c r="S31" i="14"/>
  <c r="J32" i="14"/>
  <c r="G215" i="11"/>
  <c r="G248" i="11"/>
  <c r="G237" i="11"/>
  <c r="G193" i="11"/>
  <c r="G292" i="11"/>
  <c r="G281" i="11"/>
  <c r="G182" i="11"/>
  <c r="G171" i="11"/>
  <c r="G259" i="11"/>
  <c r="G226" i="11"/>
  <c r="G270" i="11"/>
  <c r="G204" i="11"/>
  <c r="V347" i="11" l="1"/>
  <c r="I335" i="11"/>
  <c r="V336" i="11"/>
  <c r="I324" i="11"/>
  <c r="V314" i="11"/>
  <c r="I302" i="11"/>
  <c r="V358" i="11"/>
  <c r="I358" i="11" s="1"/>
  <c r="I346" i="11"/>
  <c r="V325" i="11"/>
  <c r="I313" i="11"/>
  <c r="V303" i="11"/>
  <c r="I291" i="11"/>
  <c r="N30" i="11"/>
  <c r="O30" i="11"/>
  <c r="J33" i="14"/>
  <c r="S32" i="14"/>
  <c r="G282" i="11"/>
  <c r="G194" i="11"/>
  <c r="G249" i="11"/>
  <c r="G238" i="11"/>
  <c r="G293" i="11"/>
  <c r="G260" i="11"/>
  <c r="G216" i="11"/>
  <c r="G183" i="11"/>
  <c r="G205" i="11"/>
  <c r="G271" i="11"/>
  <c r="G304" i="11"/>
  <c r="G227" i="11"/>
  <c r="V326" i="11" l="1"/>
  <c r="I314" i="11"/>
  <c r="V315" i="11"/>
  <c r="I303" i="11"/>
  <c r="V348" i="11"/>
  <c r="I336" i="11"/>
  <c r="V337" i="11"/>
  <c r="I325" i="11"/>
  <c r="V359" i="11"/>
  <c r="I359" i="11" s="1"/>
  <c r="I347" i="11"/>
  <c r="N31" i="11"/>
  <c r="O31" i="11"/>
  <c r="S33" i="14"/>
  <c r="J34" i="14"/>
  <c r="G239" i="11"/>
  <c r="G195" i="11"/>
  <c r="G250" i="11"/>
  <c r="G316" i="11"/>
  <c r="G228" i="11"/>
  <c r="G261" i="11"/>
  <c r="G283" i="11"/>
  <c r="G272" i="11"/>
  <c r="G206" i="11"/>
  <c r="G217" i="11"/>
  <c r="G305" i="11"/>
  <c r="G294" i="11"/>
  <c r="V349" i="11" l="1"/>
  <c r="I337" i="11"/>
  <c r="V360" i="11"/>
  <c r="I360" i="11" s="1"/>
  <c r="I348" i="11"/>
  <c r="V327" i="11"/>
  <c r="I315" i="11"/>
  <c r="V338" i="11"/>
  <c r="I326" i="11"/>
  <c r="N32" i="11"/>
  <c r="O32" i="11"/>
  <c r="J35" i="14"/>
  <c r="S34" i="14"/>
  <c r="G306" i="11"/>
  <c r="G284" i="11"/>
  <c r="G328" i="11"/>
  <c r="G317" i="11"/>
  <c r="G295" i="11"/>
  <c r="G262" i="11"/>
  <c r="G229" i="11"/>
  <c r="G273" i="11"/>
  <c r="G207" i="11"/>
  <c r="G218" i="11"/>
  <c r="G240" i="11"/>
  <c r="G251" i="11"/>
  <c r="V350" i="11" l="1"/>
  <c r="I338" i="11"/>
  <c r="V339" i="11"/>
  <c r="I327" i="11"/>
  <c r="V361" i="11"/>
  <c r="I361" i="11" s="1"/>
  <c r="I349" i="11"/>
  <c r="N33" i="11"/>
  <c r="O33" i="11"/>
  <c r="S35" i="14"/>
  <c r="J36" i="14"/>
  <c r="G263" i="11"/>
  <c r="G285" i="11"/>
  <c r="G329" i="11"/>
  <c r="G252" i="11"/>
  <c r="G241" i="11"/>
  <c r="G340" i="11"/>
  <c r="G230" i="11"/>
  <c r="G274" i="11"/>
  <c r="G296" i="11"/>
  <c r="G219" i="11"/>
  <c r="G307" i="11"/>
  <c r="G318" i="11"/>
  <c r="V351" i="11" l="1"/>
  <c r="I339" i="11"/>
  <c r="V362" i="11"/>
  <c r="I362" i="11" s="1"/>
  <c r="I350" i="11"/>
  <c r="N34" i="11"/>
  <c r="O34" i="11"/>
  <c r="J37" i="14"/>
  <c r="S36" i="14"/>
  <c r="G330" i="11"/>
  <c r="G286" i="11"/>
  <c r="G264" i="11"/>
  <c r="G319" i="11"/>
  <c r="G242" i="11"/>
  <c r="G341" i="11"/>
  <c r="G231" i="11"/>
  <c r="G352" i="11"/>
  <c r="G297" i="11"/>
  <c r="G308" i="11"/>
  <c r="G253" i="11"/>
  <c r="G275" i="11"/>
  <c r="V363" i="11" l="1"/>
  <c r="I363" i="11" s="1"/>
  <c r="I351" i="11"/>
  <c r="N35" i="11"/>
  <c r="O35" i="11"/>
  <c r="S37" i="14"/>
  <c r="J38" i="14"/>
  <c r="G287" i="11"/>
  <c r="G331" i="11"/>
  <c r="G265" i="11"/>
  <c r="G243" i="11"/>
  <c r="G276" i="11"/>
  <c r="G320" i="11"/>
  <c r="G353" i="11"/>
  <c r="G298" i="11"/>
  <c r="G309" i="11"/>
  <c r="G254" i="11"/>
  <c r="G342" i="11"/>
  <c r="N36" i="11" l="1"/>
  <c r="O36" i="11"/>
  <c r="J39" i="14"/>
  <c r="S38" i="14"/>
  <c r="G310" i="11"/>
  <c r="G277" i="11"/>
  <c r="G255" i="11"/>
  <c r="G354" i="11"/>
  <c r="G266" i="11"/>
  <c r="G332" i="11"/>
  <c r="G343" i="11"/>
  <c r="G321" i="11"/>
  <c r="G288" i="11"/>
  <c r="G299" i="11"/>
  <c r="N37" i="11" l="1"/>
  <c r="O37" i="11"/>
  <c r="S39" i="14"/>
  <c r="J40" i="14"/>
  <c r="G333" i="11"/>
  <c r="G355" i="11"/>
  <c r="G267" i="11"/>
  <c r="G311" i="11"/>
  <c r="G344" i="11"/>
  <c r="G289" i="11"/>
  <c r="G300" i="11"/>
  <c r="G278" i="11"/>
  <c r="G322" i="11"/>
  <c r="N38" i="11" l="1"/>
  <c r="O38" i="11"/>
  <c r="J41" i="14"/>
  <c r="S40" i="14"/>
  <c r="G290" i="11"/>
  <c r="G323" i="11"/>
  <c r="G312" i="11"/>
  <c r="G279" i="11"/>
  <c r="G301" i="11"/>
  <c r="G334" i="11"/>
  <c r="G356" i="11"/>
  <c r="G345" i="11"/>
  <c r="N39" i="11" l="1"/>
  <c r="O39" i="11"/>
  <c r="S41" i="14"/>
  <c r="J42" i="14"/>
  <c r="G357" i="11"/>
  <c r="G324" i="11"/>
  <c r="G291" i="11"/>
  <c r="G346" i="11"/>
  <c r="G335" i="11"/>
  <c r="G313" i="11"/>
  <c r="G302" i="11"/>
  <c r="N40" i="11" l="1"/>
  <c r="O40" i="11"/>
  <c r="S42" i="14"/>
  <c r="J43" i="14"/>
  <c r="G314" i="11"/>
  <c r="G303" i="11"/>
  <c r="G325" i="11"/>
  <c r="G336" i="11"/>
  <c r="G358" i="11"/>
  <c r="G347" i="11"/>
  <c r="N41" i="11" l="1"/>
  <c r="O41" i="11"/>
  <c r="J44" i="14"/>
  <c r="S43" i="14"/>
  <c r="G348" i="11"/>
  <c r="G337" i="11"/>
  <c r="G359" i="11"/>
  <c r="G315" i="11"/>
  <c r="G326" i="11"/>
  <c r="N42" i="11" l="1"/>
  <c r="O42" i="11"/>
  <c r="J45" i="14"/>
  <c r="S44" i="14"/>
  <c r="G327" i="11"/>
  <c r="G349" i="11"/>
  <c r="G338" i="11"/>
  <c r="G360" i="11"/>
  <c r="N43" i="11" l="1"/>
  <c r="O43" i="11"/>
  <c r="S45" i="14"/>
  <c r="J46" i="14"/>
  <c r="G350" i="11"/>
  <c r="G361" i="11"/>
  <c r="G339" i="11"/>
  <c r="N44" i="11" l="1"/>
  <c r="O44" i="11"/>
  <c r="J47" i="14"/>
  <c r="S46" i="14"/>
  <c r="G351" i="11"/>
  <c r="G362" i="11"/>
  <c r="N45" i="11" l="1"/>
  <c r="O45" i="11"/>
  <c r="S47" i="14"/>
  <c r="J48" i="14"/>
  <c r="G363" i="11"/>
  <c r="N46" i="11" l="1"/>
  <c r="O46" i="11"/>
  <c r="S48" i="14"/>
  <c r="J49" i="14"/>
  <c r="J5" i="11"/>
  <c r="T5" i="11" s="1"/>
  <c r="T4" i="11"/>
  <c r="N47" i="11" l="1"/>
  <c r="O47" i="11"/>
  <c r="S49" i="14"/>
  <c r="J50" i="14"/>
  <c r="J6" i="11"/>
  <c r="T6" i="11" s="1"/>
  <c r="N48" i="11" l="1"/>
  <c r="O48" i="11"/>
  <c r="S50" i="14"/>
  <c r="J51" i="14"/>
  <c r="J7" i="11"/>
  <c r="T7" i="11" s="1"/>
  <c r="N49" i="11" l="1"/>
  <c r="O49" i="11"/>
  <c r="S51" i="14"/>
  <c r="J52" i="14"/>
  <c r="J8" i="11"/>
  <c r="T8" i="11" s="1"/>
  <c r="N50" i="11" l="1"/>
  <c r="O50" i="11"/>
  <c r="J53" i="14"/>
  <c r="S52" i="14"/>
  <c r="J9" i="11"/>
  <c r="T9" i="11" s="1"/>
  <c r="N51" i="11" l="1"/>
  <c r="O51" i="11"/>
  <c r="S53" i="14"/>
  <c r="J54" i="14"/>
  <c r="J10" i="11"/>
  <c r="T10" i="11" s="1"/>
  <c r="N52" i="11" l="1"/>
  <c r="O52" i="11"/>
  <c r="J55" i="14"/>
  <c r="S54" i="14"/>
  <c r="J11" i="11"/>
  <c r="T11" i="11" s="1"/>
  <c r="N53" i="11" l="1"/>
  <c r="O53" i="11"/>
  <c r="S55" i="14"/>
  <c r="J56" i="14"/>
  <c r="J12" i="11"/>
  <c r="T12" i="11" s="1"/>
  <c r="N54" i="11" l="1"/>
  <c r="O54" i="11"/>
  <c r="J57" i="14"/>
  <c r="S56" i="14"/>
  <c r="J13" i="11"/>
  <c r="T13" i="11" s="1"/>
  <c r="N55" i="11" l="1"/>
  <c r="O55" i="11"/>
  <c r="J58" i="14"/>
  <c r="S57" i="14"/>
  <c r="J14" i="11"/>
  <c r="T14" i="11" s="1"/>
  <c r="N56" i="11" l="1"/>
  <c r="O56" i="11"/>
  <c r="S58" i="14"/>
  <c r="J59" i="14"/>
  <c r="J15" i="11"/>
  <c r="T15" i="11" s="1"/>
  <c r="N57" i="11" l="1"/>
  <c r="O57" i="11"/>
  <c r="J60" i="14"/>
  <c r="S59" i="14"/>
  <c r="J16" i="11"/>
  <c r="T16" i="11" s="1"/>
  <c r="N58" i="11" l="1"/>
  <c r="O58" i="11"/>
  <c r="S60" i="14"/>
  <c r="J61" i="14"/>
  <c r="J17" i="11"/>
  <c r="T17" i="11" s="1"/>
  <c r="N59" i="11" l="1"/>
  <c r="O59" i="11"/>
  <c r="J62" i="14"/>
  <c r="S61" i="14"/>
  <c r="J18" i="11"/>
  <c r="T18" i="11" s="1"/>
  <c r="N60" i="11" l="1"/>
  <c r="O60" i="11"/>
  <c r="S62" i="14"/>
  <c r="J63" i="14"/>
  <c r="J19" i="11"/>
  <c r="T19" i="11" s="1"/>
  <c r="N61" i="11" l="1"/>
  <c r="O61" i="11"/>
  <c r="J64" i="14"/>
  <c r="S63" i="14"/>
  <c r="J20" i="11"/>
  <c r="T20" i="11" s="1"/>
  <c r="N62" i="11" l="1"/>
  <c r="O62" i="11"/>
  <c r="S64" i="14"/>
  <c r="J65" i="14"/>
  <c r="J21" i="11"/>
  <c r="T21" i="11" s="1"/>
  <c r="N63" i="11" l="1"/>
  <c r="O63" i="11"/>
  <c r="J66" i="14"/>
  <c r="S65" i="14"/>
  <c r="J22" i="11"/>
  <c r="T22" i="11" s="1"/>
  <c r="N64" i="11" l="1"/>
  <c r="O64" i="11"/>
  <c r="S66" i="14"/>
  <c r="J67" i="14"/>
  <c r="J23" i="11"/>
  <c r="T23" i="11" s="1"/>
  <c r="N65" i="11" l="1"/>
  <c r="O65" i="11"/>
  <c r="S67" i="14"/>
  <c r="J68" i="14"/>
  <c r="J24" i="11"/>
  <c r="T24" i="11" s="1"/>
  <c r="N66" i="11" l="1"/>
  <c r="O66" i="11"/>
  <c r="S68" i="14"/>
  <c r="J69" i="14"/>
  <c r="J25" i="11"/>
  <c r="T25" i="11" s="1"/>
  <c r="N67" i="11" l="1"/>
  <c r="O67" i="11"/>
  <c r="J70" i="14"/>
  <c r="S69" i="14"/>
  <c r="J26" i="11"/>
  <c r="T26" i="11" s="1"/>
  <c r="N68" i="11" l="1"/>
  <c r="O68" i="11"/>
  <c r="S70" i="14"/>
  <c r="J71" i="14"/>
  <c r="J27" i="11"/>
  <c r="T27" i="11" s="1"/>
  <c r="N69" i="11" l="1"/>
  <c r="O69" i="11"/>
  <c r="S71" i="14"/>
  <c r="J72" i="14"/>
  <c r="J28" i="11"/>
  <c r="T28" i="11" s="1"/>
  <c r="N70" i="11" l="1"/>
  <c r="O70" i="11"/>
  <c r="S72" i="14"/>
  <c r="J73" i="14"/>
  <c r="J29" i="11"/>
  <c r="T29" i="11" s="1"/>
  <c r="N71" i="11" l="1"/>
  <c r="O71" i="11"/>
  <c r="S73" i="14"/>
  <c r="J74" i="14"/>
  <c r="J30" i="11"/>
  <c r="T30" i="11" s="1"/>
  <c r="N72" i="11" l="1"/>
  <c r="O72" i="11"/>
  <c r="S74" i="14"/>
  <c r="J75" i="14"/>
  <c r="J31" i="11"/>
  <c r="T31" i="11" s="1"/>
  <c r="N73" i="11" l="1"/>
  <c r="O73" i="11"/>
  <c r="S75" i="14"/>
  <c r="J76" i="14"/>
  <c r="J32" i="11"/>
  <c r="T32" i="11" s="1"/>
  <c r="N74" i="11" l="1"/>
  <c r="O74" i="11"/>
  <c r="S76" i="14"/>
  <c r="J77" i="14"/>
  <c r="J33" i="11"/>
  <c r="T33" i="11" s="1"/>
  <c r="N75" i="11" l="1"/>
  <c r="O75" i="11"/>
  <c r="J34" i="11"/>
  <c r="T34" i="11" s="1"/>
  <c r="J78" i="14"/>
  <c r="S77" i="14"/>
  <c r="J35" i="11" l="1"/>
  <c r="T35" i="11" s="1"/>
  <c r="N76" i="11"/>
  <c r="O76" i="11"/>
  <c r="S78" i="14"/>
  <c r="J79" i="14"/>
  <c r="J36" i="11" l="1"/>
  <c r="T36" i="11" s="1"/>
  <c r="N77" i="11"/>
  <c r="O77" i="11"/>
  <c r="J80" i="14"/>
  <c r="S79" i="14"/>
  <c r="J37" i="11" l="1"/>
  <c r="T37" i="11" s="1"/>
  <c r="N78" i="11"/>
  <c r="O78" i="11"/>
  <c r="S80" i="14"/>
  <c r="J81" i="14"/>
  <c r="J38" i="11" l="1"/>
  <c r="T38" i="11" s="1"/>
  <c r="N79" i="11"/>
  <c r="O79" i="11"/>
  <c r="J82" i="14"/>
  <c r="S81" i="14"/>
  <c r="J39" i="11" l="1"/>
  <c r="T39" i="11" s="1"/>
  <c r="N80" i="11"/>
  <c r="O80" i="11"/>
  <c r="S82" i="14"/>
  <c r="J83" i="14"/>
  <c r="J40" i="11" l="1"/>
  <c r="T40" i="11" s="1"/>
  <c r="N81" i="11"/>
  <c r="O81" i="11"/>
  <c r="S83" i="14"/>
  <c r="J84" i="14"/>
  <c r="J41" i="11" l="1"/>
  <c r="T41" i="11" s="1"/>
  <c r="N82" i="11"/>
  <c r="O82" i="11"/>
  <c r="J85" i="14"/>
  <c r="S84" i="14"/>
  <c r="J42" i="11" l="1"/>
  <c r="T42" i="11" s="1"/>
  <c r="N83" i="11"/>
  <c r="O83" i="11"/>
  <c r="J86" i="14"/>
  <c r="S85" i="14"/>
  <c r="J43" i="11" l="1"/>
  <c r="T43" i="11" s="1"/>
  <c r="N84" i="11"/>
  <c r="O84" i="11"/>
  <c r="S86" i="14"/>
  <c r="J87" i="14"/>
  <c r="J44" i="11" l="1"/>
  <c r="T44" i="11" s="1"/>
  <c r="N85" i="11"/>
  <c r="O85" i="11"/>
  <c r="J88" i="14"/>
  <c r="S87" i="14"/>
  <c r="J45" i="11" l="1"/>
  <c r="T45" i="11" s="1"/>
  <c r="N86" i="11"/>
  <c r="O86" i="11"/>
  <c r="S88" i="14"/>
  <c r="J89" i="14"/>
  <c r="J46" i="11" l="1"/>
  <c r="T46" i="11" s="1"/>
  <c r="N87" i="11"/>
  <c r="O87" i="11"/>
  <c r="J90" i="14"/>
  <c r="S89" i="14"/>
  <c r="J47" i="11" l="1"/>
  <c r="T47" i="11" s="1"/>
  <c r="N88" i="11"/>
  <c r="O88" i="11"/>
  <c r="S90" i="14"/>
  <c r="J91" i="14"/>
  <c r="J48" i="11" l="1"/>
  <c r="T48" i="11" s="1"/>
  <c r="N89" i="11"/>
  <c r="O89" i="11"/>
  <c r="J92" i="14"/>
  <c r="S91" i="14"/>
  <c r="J49" i="11" l="1"/>
  <c r="T49" i="11" s="1"/>
  <c r="N90" i="11"/>
  <c r="O90" i="11"/>
  <c r="S92" i="14"/>
  <c r="J93" i="14"/>
  <c r="J50" i="11" l="1"/>
  <c r="T50" i="11" s="1"/>
  <c r="N91" i="11"/>
  <c r="O91" i="11"/>
  <c r="S93" i="14"/>
  <c r="J94" i="14"/>
  <c r="J51" i="11" l="1"/>
  <c r="T51" i="11" s="1"/>
  <c r="N92" i="11"/>
  <c r="O92" i="11"/>
  <c r="S94" i="14"/>
  <c r="J95" i="14"/>
  <c r="J52" i="11" l="1"/>
  <c r="T52" i="11" s="1"/>
  <c r="N93" i="11"/>
  <c r="O93" i="11"/>
  <c r="S95" i="14"/>
  <c r="J96" i="14"/>
  <c r="J53" i="11" l="1"/>
  <c r="T53" i="11" s="1"/>
  <c r="N94" i="11"/>
  <c r="O94" i="11"/>
  <c r="S96" i="14"/>
  <c r="J97" i="14"/>
  <c r="J54" i="11" l="1"/>
  <c r="T54" i="11" s="1"/>
  <c r="N95" i="11"/>
  <c r="O95" i="11"/>
  <c r="S97" i="14"/>
  <c r="J98" i="14"/>
  <c r="J55" i="11" l="1"/>
  <c r="T55" i="11" s="1"/>
  <c r="N96" i="11"/>
  <c r="O96" i="11"/>
  <c r="S98" i="14"/>
  <c r="J99" i="14"/>
  <c r="J56" i="11" l="1"/>
  <c r="T56" i="11" s="1"/>
  <c r="N97" i="11"/>
  <c r="O97" i="11"/>
  <c r="J100" i="14"/>
  <c r="S99" i="14"/>
  <c r="J57" i="11" l="1"/>
  <c r="T57" i="11" s="1"/>
  <c r="N98" i="11"/>
  <c r="O98" i="11"/>
  <c r="S100" i="14"/>
  <c r="J101" i="14"/>
  <c r="J58" i="11" l="1"/>
  <c r="T58" i="11" s="1"/>
  <c r="N99" i="11"/>
  <c r="O99" i="11"/>
  <c r="S101" i="14"/>
  <c r="J102" i="14"/>
  <c r="J59" i="11" l="1"/>
  <c r="T59" i="11" s="1"/>
  <c r="N100" i="11"/>
  <c r="O100" i="11"/>
  <c r="S102" i="14"/>
  <c r="J103" i="14"/>
  <c r="J60" i="11" l="1"/>
  <c r="T60" i="11" s="1"/>
  <c r="N101" i="11"/>
  <c r="O101" i="11"/>
  <c r="S103" i="14"/>
  <c r="J104" i="14"/>
  <c r="J61" i="11" l="1"/>
  <c r="T61" i="11" s="1"/>
  <c r="N102" i="11"/>
  <c r="O102" i="11"/>
  <c r="S104" i="14"/>
  <c r="J105" i="14"/>
  <c r="J62" i="11" l="1"/>
  <c r="T62" i="11" s="1"/>
  <c r="N103" i="11"/>
  <c r="O103" i="11"/>
  <c r="S105" i="14"/>
  <c r="J106" i="14"/>
  <c r="J63" i="11" l="1"/>
  <c r="T63" i="11" s="1"/>
  <c r="N104" i="11"/>
  <c r="O104" i="11"/>
  <c r="S106" i="14"/>
  <c r="J107" i="14"/>
  <c r="J64" i="11" l="1"/>
  <c r="T64" i="11" s="1"/>
  <c r="N105" i="11"/>
  <c r="O105" i="11"/>
  <c r="S107" i="14"/>
  <c r="J108" i="14"/>
  <c r="J65" i="11" l="1"/>
  <c r="T65" i="11" s="1"/>
  <c r="N106" i="11"/>
  <c r="O106" i="11"/>
  <c r="S108" i="14"/>
  <c r="J109" i="14"/>
  <c r="J66" i="11"/>
  <c r="T66" i="11" s="1"/>
  <c r="N107" i="11" l="1"/>
  <c r="O107" i="11"/>
  <c r="S109" i="14"/>
  <c r="J110" i="14"/>
  <c r="J67" i="11"/>
  <c r="T67" i="11" s="1"/>
  <c r="N108" i="11" l="1"/>
  <c r="O108" i="11"/>
  <c r="S110" i="14"/>
  <c r="J111" i="14"/>
  <c r="J68" i="11"/>
  <c r="T68" i="11" s="1"/>
  <c r="N109" i="11" l="1"/>
  <c r="O109" i="11"/>
  <c r="S111" i="14"/>
  <c r="J112" i="14"/>
  <c r="J69" i="11"/>
  <c r="T69" i="11" s="1"/>
  <c r="N110" i="11" l="1"/>
  <c r="O110" i="11"/>
  <c r="J113" i="14"/>
  <c r="S112" i="14"/>
  <c r="J70" i="11"/>
  <c r="T70" i="11" s="1"/>
  <c r="N111" i="11" l="1"/>
  <c r="O111" i="11"/>
  <c r="S113" i="14"/>
  <c r="J114" i="14"/>
  <c r="J71" i="11"/>
  <c r="T71" i="11" s="1"/>
  <c r="N112" i="11" l="1"/>
  <c r="O112" i="11"/>
  <c r="S114" i="14"/>
  <c r="J115" i="14"/>
  <c r="J72" i="11"/>
  <c r="T72" i="11" s="1"/>
  <c r="N113" i="11" l="1"/>
  <c r="O113" i="11"/>
  <c r="S115" i="14"/>
  <c r="J116" i="14"/>
  <c r="J73" i="11"/>
  <c r="T73" i="11" s="1"/>
  <c r="N114" i="11" l="1"/>
  <c r="O114" i="11"/>
  <c r="S116" i="14"/>
  <c r="J117" i="14"/>
  <c r="J74" i="11"/>
  <c r="T74" i="11" s="1"/>
  <c r="N115" i="11" l="1"/>
  <c r="O115" i="11"/>
  <c r="S117" i="14"/>
  <c r="J118" i="14"/>
  <c r="J75" i="11"/>
  <c r="T75" i="11" s="1"/>
  <c r="N116" i="11" l="1"/>
  <c r="O116" i="11"/>
  <c r="S118" i="14"/>
  <c r="J119" i="14"/>
  <c r="J76" i="11"/>
  <c r="T76" i="11" s="1"/>
  <c r="N117" i="11" l="1"/>
  <c r="O117" i="11"/>
  <c r="S119" i="14"/>
  <c r="J120" i="14"/>
  <c r="J77" i="11"/>
  <c r="T77" i="11" s="1"/>
  <c r="N118" i="11" l="1"/>
  <c r="O118" i="11"/>
  <c r="S120" i="14"/>
  <c r="J121" i="14"/>
  <c r="J78" i="11"/>
  <c r="T78" i="11" s="1"/>
  <c r="N119" i="11" l="1"/>
  <c r="O119" i="11"/>
  <c r="S121" i="14"/>
  <c r="J122" i="14"/>
  <c r="J79" i="11"/>
  <c r="T79" i="11" s="1"/>
  <c r="N120" i="11" l="1"/>
  <c r="O120" i="11"/>
  <c r="S122" i="14"/>
  <c r="J123" i="14"/>
  <c r="J80" i="11"/>
  <c r="T80" i="11" s="1"/>
  <c r="N121" i="11" l="1"/>
  <c r="O121" i="11"/>
  <c r="S123" i="14"/>
  <c r="J124" i="14"/>
  <c r="J81" i="11"/>
  <c r="T81" i="11" s="1"/>
  <c r="N122" i="11" l="1"/>
  <c r="O122" i="11"/>
  <c r="S124" i="14"/>
  <c r="J125" i="14"/>
  <c r="J82" i="11"/>
  <c r="T82" i="11" s="1"/>
  <c r="N123" i="11" l="1"/>
  <c r="O123" i="11"/>
  <c r="S125" i="14"/>
  <c r="J126" i="14"/>
  <c r="J83" i="11"/>
  <c r="T83" i="11" s="1"/>
  <c r="N124" i="11" l="1"/>
  <c r="O124" i="11"/>
  <c r="S126" i="14"/>
  <c r="J127" i="14"/>
  <c r="J84" i="11"/>
  <c r="T84" i="11" s="1"/>
  <c r="N125" i="11" l="1"/>
  <c r="O125" i="11"/>
  <c r="S127" i="14"/>
  <c r="J128" i="14"/>
  <c r="J85" i="11"/>
  <c r="T85" i="11" s="1"/>
  <c r="N126" i="11" l="1"/>
  <c r="O126" i="11"/>
  <c r="S128" i="14"/>
  <c r="J129" i="14"/>
  <c r="J86" i="11"/>
  <c r="T86" i="11" s="1"/>
  <c r="N127" i="11" l="1"/>
  <c r="O127" i="11"/>
  <c r="J130" i="14"/>
  <c r="S129" i="14"/>
  <c r="J87" i="11"/>
  <c r="T87" i="11" s="1"/>
  <c r="N128" i="11" l="1"/>
  <c r="O128" i="11"/>
  <c r="S130" i="14"/>
  <c r="J131" i="14"/>
  <c r="J88" i="11"/>
  <c r="T88" i="11" s="1"/>
  <c r="N129" i="11" l="1"/>
  <c r="O129" i="11"/>
  <c r="S131" i="14"/>
  <c r="J132" i="14"/>
  <c r="J89" i="11"/>
  <c r="T89" i="11" s="1"/>
  <c r="N130" i="11" l="1"/>
  <c r="O130" i="11"/>
  <c r="S132" i="14"/>
  <c r="J133" i="14"/>
  <c r="J90" i="11"/>
  <c r="T90" i="11" s="1"/>
  <c r="N131" i="11" l="1"/>
  <c r="O131" i="11"/>
  <c r="S133" i="14"/>
  <c r="J134" i="14"/>
  <c r="J91" i="11"/>
  <c r="T91" i="11" s="1"/>
  <c r="N132" i="11" l="1"/>
  <c r="O132" i="11"/>
  <c r="J135" i="14"/>
  <c r="S134" i="14"/>
  <c r="J92" i="11"/>
  <c r="T92" i="11" s="1"/>
  <c r="N133" i="11" l="1"/>
  <c r="O133" i="11"/>
  <c r="S135" i="14"/>
  <c r="J136" i="14"/>
  <c r="J93" i="11"/>
  <c r="T93" i="11" s="1"/>
  <c r="N134" i="11" l="1"/>
  <c r="O134" i="11"/>
  <c r="J137" i="14"/>
  <c r="S136" i="14"/>
  <c r="J94" i="11"/>
  <c r="T94" i="11" s="1"/>
  <c r="N135" i="11" l="1"/>
  <c r="O135" i="11"/>
  <c r="S137" i="14"/>
  <c r="J138" i="14"/>
  <c r="J95" i="11"/>
  <c r="T95" i="11" s="1"/>
  <c r="N136" i="11" l="1"/>
  <c r="O136" i="11"/>
  <c r="J139" i="14"/>
  <c r="S138" i="14"/>
  <c r="J96" i="11"/>
  <c r="T96" i="11" s="1"/>
  <c r="N137" i="11" l="1"/>
  <c r="O137" i="11"/>
  <c r="S139" i="14"/>
  <c r="J140" i="14"/>
  <c r="J97" i="11"/>
  <c r="T97" i="11" s="1"/>
  <c r="N138" i="11" l="1"/>
  <c r="O138" i="11"/>
  <c r="S140" i="14"/>
  <c r="J141" i="14"/>
  <c r="J98" i="11"/>
  <c r="T98" i="11" s="1"/>
  <c r="N139" i="11" l="1"/>
  <c r="O139" i="11"/>
  <c r="S141" i="14"/>
  <c r="J142" i="14"/>
  <c r="J99" i="11"/>
  <c r="T99" i="11" s="1"/>
  <c r="N140" i="11" l="1"/>
  <c r="O140" i="11"/>
  <c r="J143" i="14"/>
  <c r="S142" i="14"/>
  <c r="J100" i="11"/>
  <c r="T100" i="11" s="1"/>
  <c r="N141" i="11" l="1"/>
  <c r="O141" i="11"/>
  <c r="S143" i="14"/>
  <c r="J144" i="14"/>
  <c r="J101" i="11"/>
  <c r="T101" i="11" s="1"/>
  <c r="N142" i="11" l="1"/>
  <c r="O142" i="11"/>
  <c r="J145" i="14"/>
  <c r="S144" i="14"/>
  <c r="J102" i="11"/>
  <c r="T102" i="11" s="1"/>
  <c r="N143" i="11" l="1"/>
  <c r="O143" i="11"/>
  <c r="J146" i="14"/>
  <c r="S145" i="14"/>
  <c r="J103" i="11"/>
  <c r="T103" i="11" s="1"/>
  <c r="N144" i="11" l="1"/>
  <c r="O144" i="11"/>
  <c r="S146" i="14"/>
  <c r="J147" i="14"/>
  <c r="J104" i="11"/>
  <c r="T104" i="11" s="1"/>
  <c r="N145" i="11" l="1"/>
  <c r="O145" i="11"/>
  <c r="S147" i="14"/>
  <c r="J148" i="14"/>
  <c r="J105" i="11"/>
  <c r="T105" i="11" s="1"/>
  <c r="N146" i="11" l="1"/>
  <c r="O146" i="11"/>
  <c r="J149" i="14"/>
  <c r="S148" i="14"/>
  <c r="J106" i="11"/>
  <c r="T106" i="11" s="1"/>
  <c r="N147" i="11" l="1"/>
  <c r="O147" i="11"/>
  <c r="S149" i="14"/>
  <c r="J150" i="14"/>
  <c r="J107" i="11"/>
  <c r="T107" i="11" s="1"/>
  <c r="N148" i="11" l="1"/>
  <c r="O148" i="11"/>
  <c r="S150" i="14"/>
  <c r="J151" i="14"/>
  <c r="J108" i="11"/>
  <c r="T108" i="11" s="1"/>
  <c r="N149" i="11" l="1"/>
  <c r="O149" i="11"/>
  <c r="J152" i="14"/>
  <c r="S151" i="14"/>
  <c r="J109" i="11"/>
  <c r="T109" i="11" s="1"/>
  <c r="N150" i="11" l="1"/>
  <c r="O150" i="11"/>
  <c r="S152" i="14"/>
  <c r="J153" i="14"/>
  <c r="J110" i="11"/>
  <c r="T110" i="11" s="1"/>
  <c r="N151" i="11" l="1"/>
  <c r="O151" i="11"/>
  <c r="J154" i="14"/>
  <c r="S153" i="14"/>
  <c r="J111" i="11"/>
  <c r="T111" i="11" s="1"/>
  <c r="N152" i="11" l="1"/>
  <c r="O152" i="11"/>
  <c r="S154" i="14"/>
  <c r="J155" i="14"/>
  <c r="J112" i="11"/>
  <c r="T112" i="11" s="1"/>
  <c r="N153" i="11" l="1"/>
  <c r="O153" i="11"/>
  <c r="S155" i="14"/>
  <c r="J156" i="14"/>
  <c r="J113" i="11"/>
  <c r="T113" i="11" s="1"/>
  <c r="N154" i="11" l="1"/>
  <c r="O154" i="11"/>
  <c r="J157" i="14"/>
  <c r="S156" i="14"/>
  <c r="J114" i="11"/>
  <c r="T114" i="11" s="1"/>
  <c r="N155" i="11" l="1"/>
  <c r="O155" i="11"/>
  <c r="S157" i="14"/>
  <c r="J158" i="14"/>
  <c r="J115" i="11"/>
  <c r="T115" i="11" s="1"/>
  <c r="N156" i="11" l="1"/>
  <c r="O156" i="11"/>
  <c r="S158" i="14"/>
  <c r="J159" i="14"/>
  <c r="J116" i="11"/>
  <c r="T116" i="11" s="1"/>
  <c r="N157" i="11" l="1"/>
  <c r="O157" i="11"/>
  <c r="J160" i="14"/>
  <c r="S159" i="14"/>
  <c r="J117" i="11"/>
  <c r="T117" i="11" s="1"/>
  <c r="N158" i="11" l="1"/>
  <c r="O158" i="11"/>
  <c r="S160" i="14"/>
  <c r="J161" i="14"/>
  <c r="J118" i="11"/>
  <c r="T118" i="11" s="1"/>
  <c r="N159" i="11" l="1"/>
  <c r="O159" i="11"/>
  <c r="S161" i="14"/>
  <c r="J162" i="14"/>
  <c r="J119" i="11"/>
  <c r="T119" i="11" s="1"/>
  <c r="N160" i="11" l="1"/>
  <c r="O160" i="11"/>
  <c r="J163" i="14"/>
  <c r="S162" i="14"/>
  <c r="J120" i="11"/>
  <c r="T120" i="11" s="1"/>
  <c r="N161" i="11" l="1"/>
  <c r="O161" i="11"/>
  <c r="S163" i="14"/>
  <c r="J164" i="14"/>
  <c r="J121" i="11"/>
  <c r="T121" i="11" s="1"/>
  <c r="N162" i="11" l="1"/>
  <c r="O162" i="11"/>
  <c r="S164" i="14"/>
  <c r="J165" i="14"/>
  <c r="J122" i="11"/>
  <c r="T122" i="11" s="1"/>
  <c r="N163" i="11" l="1"/>
  <c r="O163" i="11"/>
  <c r="S165" i="14"/>
  <c r="J166" i="14"/>
  <c r="J123" i="11"/>
  <c r="T123" i="11" s="1"/>
  <c r="N164" i="11" l="1"/>
  <c r="O164" i="11"/>
  <c r="J167" i="14"/>
  <c r="S166" i="14"/>
  <c r="J124" i="11"/>
  <c r="T124" i="11" s="1"/>
  <c r="N165" i="11" l="1"/>
  <c r="O165" i="11"/>
  <c r="S167" i="14"/>
  <c r="J168" i="14"/>
  <c r="J125" i="11"/>
  <c r="T125" i="11" s="1"/>
  <c r="N166" i="11" l="1"/>
  <c r="O166" i="11"/>
  <c r="S168" i="14"/>
  <c r="J169" i="14"/>
  <c r="J126" i="11"/>
  <c r="T126" i="11" s="1"/>
  <c r="N167" i="11" l="1"/>
  <c r="O167" i="11"/>
  <c r="S169" i="14"/>
  <c r="J170" i="14"/>
  <c r="J127" i="11"/>
  <c r="T127" i="11" s="1"/>
  <c r="N168" i="11" l="1"/>
  <c r="O168" i="11"/>
  <c r="J171" i="14"/>
  <c r="S170" i="14"/>
  <c r="J128" i="11"/>
  <c r="T128" i="11" s="1"/>
  <c r="N169" i="11" l="1"/>
  <c r="O169" i="11"/>
  <c r="S171" i="14"/>
  <c r="J172" i="14"/>
  <c r="J129" i="11"/>
  <c r="T129" i="11" s="1"/>
  <c r="N170" i="11" l="1"/>
  <c r="O170" i="11"/>
  <c r="S172" i="14"/>
  <c r="J173" i="14"/>
  <c r="J130" i="11"/>
  <c r="T130" i="11" s="1"/>
  <c r="N171" i="11" l="1"/>
  <c r="O171" i="11"/>
  <c r="S173" i="14"/>
  <c r="J174" i="14"/>
  <c r="J131" i="11"/>
  <c r="T131" i="11" s="1"/>
  <c r="N172" i="11" l="1"/>
  <c r="O172" i="11"/>
  <c r="S174" i="14"/>
  <c r="J175" i="14"/>
  <c r="J132" i="11"/>
  <c r="T132" i="11" s="1"/>
  <c r="N173" i="11" l="1"/>
  <c r="O173" i="11"/>
  <c r="J176" i="14"/>
  <c r="S175" i="14"/>
  <c r="J133" i="11"/>
  <c r="T133" i="11" s="1"/>
  <c r="N174" i="11" l="1"/>
  <c r="O174" i="11"/>
  <c r="S176" i="14"/>
  <c r="J177" i="14"/>
  <c r="J134" i="11"/>
  <c r="T134" i="11" s="1"/>
  <c r="N175" i="11" l="1"/>
  <c r="O175" i="11"/>
  <c r="S177" i="14"/>
  <c r="J178" i="14"/>
  <c r="J135" i="11"/>
  <c r="N176" i="11" l="1"/>
  <c r="O176" i="11"/>
  <c r="J179" i="14"/>
  <c r="S178" i="14"/>
  <c r="T135" i="11"/>
  <c r="J136" i="11"/>
  <c r="N177" i="11" l="1"/>
  <c r="O177" i="11"/>
  <c r="S179" i="14"/>
  <c r="J180" i="14"/>
  <c r="T136" i="11"/>
  <c r="J137" i="11"/>
  <c r="N178" i="11" l="1"/>
  <c r="O178" i="11"/>
  <c r="J181" i="14"/>
  <c r="S180" i="14"/>
  <c r="J138" i="11"/>
  <c r="T137" i="11"/>
  <c r="N179" i="11" l="1"/>
  <c r="O179" i="11"/>
  <c r="J182" i="14"/>
  <c r="S181" i="14"/>
  <c r="J139" i="11"/>
  <c r="T138" i="11"/>
  <c r="N180" i="11" l="1"/>
  <c r="O180" i="11"/>
  <c r="J183" i="14"/>
  <c r="S182" i="14"/>
  <c r="T139" i="11"/>
  <c r="J140" i="11"/>
  <c r="N181" i="11" l="1"/>
  <c r="O181" i="11"/>
  <c r="J184" i="14"/>
  <c r="S183" i="14"/>
  <c r="T140" i="11"/>
  <c r="J141" i="11"/>
  <c r="N182" i="11" l="1"/>
  <c r="O182" i="11"/>
  <c r="S184" i="14"/>
  <c r="J185" i="14"/>
  <c r="T141" i="11"/>
  <c r="J142" i="11"/>
  <c r="N183" i="11" l="1"/>
  <c r="O183" i="11"/>
  <c r="S185" i="14"/>
  <c r="J186" i="14"/>
  <c r="T142" i="11"/>
  <c r="J143" i="11"/>
  <c r="N184" i="11" l="1"/>
  <c r="O184" i="11"/>
  <c r="J187" i="14"/>
  <c r="S186" i="14"/>
  <c r="T143" i="11"/>
  <c r="J144" i="11"/>
  <c r="N185" i="11" l="1"/>
  <c r="O185" i="11"/>
  <c r="S187" i="14"/>
  <c r="J188" i="14"/>
  <c r="T144" i="11"/>
  <c r="J145" i="11"/>
  <c r="N186" i="11" l="1"/>
  <c r="O186" i="11"/>
  <c r="S188" i="14"/>
  <c r="J189" i="14"/>
  <c r="T145" i="11"/>
  <c r="J146" i="11"/>
  <c r="N187" i="11" l="1"/>
  <c r="O187" i="11"/>
  <c r="J190" i="14"/>
  <c r="S189" i="14"/>
  <c r="T146" i="11"/>
  <c r="J147" i="11"/>
  <c r="N188" i="11" l="1"/>
  <c r="O188" i="11"/>
  <c r="J191" i="14"/>
  <c r="S190" i="14"/>
  <c r="T147" i="11"/>
  <c r="J148" i="11"/>
  <c r="N189" i="11" l="1"/>
  <c r="O189" i="11"/>
  <c r="J192" i="14"/>
  <c r="S191" i="14"/>
  <c r="T148" i="11"/>
  <c r="J149" i="11"/>
  <c r="N190" i="11" l="1"/>
  <c r="O190" i="11"/>
  <c r="S192" i="14"/>
  <c r="J193" i="14"/>
  <c r="T149" i="11"/>
  <c r="J150" i="11"/>
  <c r="N191" i="11" l="1"/>
  <c r="O191" i="11"/>
  <c r="J194" i="14"/>
  <c r="S193" i="14"/>
  <c r="T150" i="11"/>
  <c r="J151" i="11"/>
  <c r="N192" i="11" l="1"/>
  <c r="O192" i="11"/>
  <c r="S194" i="14"/>
  <c r="J195" i="14"/>
  <c r="T151" i="11"/>
  <c r="J152" i="11"/>
  <c r="N193" i="11" l="1"/>
  <c r="O193" i="11"/>
  <c r="J196" i="14"/>
  <c r="S195" i="14"/>
  <c r="T152" i="11"/>
  <c r="J153" i="11"/>
  <c r="N194" i="11" l="1"/>
  <c r="O194" i="11"/>
  <c r="S196" i="14"/>
  <c r="J197" i="14"/>
  <c r="T153" i="11"/>
  <c r="J154" i="11"/>
  <c r="N195" i="11" l="1"/>
  <c r="O195" i="11"/>
  <c r="J198" i="14"/>
  <c r="S197" i="14"/>
  <c r="T154" i="11"/>
  <c r="J155" i="11"/>
  <c r="N196" i="11" l="1"/>
  <c r="O196" i="11"/>
  <c r="S198" i="14"/>
  <c r="J199" i="14"/>
  <c r="T155" i="11"/>
  <c r="J156" i="11"/>
  <c r="N197" i="11" l="1"/>
  <c r="O197" i="11"/>
  <c r="J200" i="14"/>
  <c r="S199" i="14"/>
  <c r="T156" i="11"/>
  <c r="J157" i="11"/>
  <c r="N198" i="11" l="1"/>
  <c r="O198" i="11"/>
  <c r="S200" i="14"/>
  <c r="J201" i="14"/>
  <c r="T157" i="11"/>
  <c r="J158" i="11"/>
  <c r="N199" i="11" l="1"/>
  <c r="O199" i="11"/>
  <c r="J202" i="14"/>
  <c r="S201" i="14"/>
  <c r="T158" i="11"/>
  <c r="J159" i="11"/>
  <c r="N200" i="11" l="1"/>
  <c r="O200" i="11"/>
  <c r="S202" i="14"/>
  <c r="J203" i="14"/>
  <c r="T159" i="11"/>
  <c r="J160" i="11"/>
  <c r="N201" i="11" l="1"/>
  <c r="O201" i="11"/>
  <c r="S203" i="14"/>
  <c r="J204" i="14"/>
  <c r="T160" i="11"/>
  <c r="J161" i="11"/>
  <c r="N202" i="11" l="1"/>
  <c r="O202" i="11"/>
  <c r="J205" i="14"/>
  <c r="S204" i="14"/>
  <c r="T161" i="11"/>
  <c r="J162" i="11"/>
  <c r="N203" i="11" l="1"/>
  <c r="O203" i="11"/>
  <c r="J206" i="14"/>
  <c r="S205" i="14"/>
  <c r="T162" i="11"/>
  <c r="J163" i="11"/>
  <c r="N204" i="11" l="1"/>
  <c r="O204" i="11"/>
  <c r="S206" i="14"/>
  <c r="J207" i="14"/>
  <c r="T163" i="11"/>
  <c r="J164" i="11"/>
  <c r="N205" i="11" l="1"/>
  <c r="O205" i="11"/>
  <c r="J208" i="14"/>
  <c r="S207" i="14"/>
  <c r="T164" i="11"/>
  <c r="J165" i="11"/>
  <c r="N206" i="11" l="1"/>
  <c r="O206" i="11"/>
  <c r="S208" i="14"/>
  <c r="J209" i="14"/>
  <c r="T165" i="11"/>
  <c r="J166" i="11"/>
  <c r="N207" i="11" l="1"/>
  <c r="O207" i="11"/>
  <c r="J210" i="14"/>
  <c r="S209" i="14"/>
  <c r="T166" i="11"/>
  <c r="J167" i="11"/>
  <c r="N208" i="11" l="1"/>
  <c r="O208" i="11"/>
  <c r="S210" i="14"/>
  <c r="J211" i="14"/>
  <c r="T167" i="11"/>
  <c r="J168" i="11"/>
  <c r="N209" i="11" l="1"/>
  <c r="O209" i="11"/>
  <c r="S211" i="14"/>
  <c r="J212" i="14"/>
  <c r="T168" i="11"/>
  <c r="J169" i="11"/>
  <c r="N210" i="11" l="1"/>
  <c r="O210" i="11"/>
  <c r="J213" i="14"/>
  <c r="S212" i="14"/>
  <c r="T169" i="11"/>
  <c r="J170" i="11"/>
  <c r="N211" i="11" l="1"/>
  <c r="O211" i="11"/>
  <c r="S213" i="14"/>
  <c r="J214" i="14"/>
  <c r="T170" i="11"/>
  <c r="J171" i="11"/>
  <c r="N212" i="11" l="1"/>
  <c r="O212" i="11"/>
  <c r="J215" i="14"/>
  <c r="S214" i="14"/>
  <c r="T171" i="11"/>
  <c r="J172" i="11"/>
  <c r="N213" i="11" l="1"/>
  <c r="O213" i="11"/>
  <c r="S215" i="14"/>
  <c r="J216" i="14"/>
  <c r="T172" i="11"/>
  <c r="J173" i="11"/>
  <c r="N214" i="11" l="1"/>
  <c r="O214" i="11"/>
  <c r="J217" i="14"/>
  <c r="S216" i="14"/>
  <c r="T173" i="11"/>
  <c r="J174" i="11"/>
  <c r="N215" i="11" l="1"/>
  <c r="O215" i="11"/>
  <c r="S217" i="14"/>
  <c r="J218" i="14"/>
  <c r="T174" i="11"/>
  <c r="J175" i="11"/>
  <c r="N216" i="11" l="1"/>
  <c r="O216" i="11"/>
  <c r="J219" i="14"/>
  <c r="S218" i="14"/>
  <c r="T175" i="11"/>
  <c r="J176" i="11"/>
  <c r="N217" i="11" l="1"/>
  <c r="O217" i="11"/>
  <c r="S219" i="14"/>
  <c r="J220" i="14"/>
  <c r="T176" i="11"/>
  <c r="J177" i="11"/>
  <c r="N218" i="11" l="1"/>
  <c r="O218" i="11"/>
  <c r="J221" i="14"/>
  <c r="S220" i="14"/>
  <c r="T177" i="11"/>
  <c r="J178" i="11"/>
  <c r="N219" i="11" l="1"/>
  <c r="O219" i="11"/>
  <c r="S221" i="14"/>
  <c r="J222" i="14"/>
  <c r="T178" i="11"/>
  <c r="J179" i="11"/>
  <c r="N220" i="11" l="1"/>
  <c r="O220" i="11"/>
  <c r="J223" i="14"/>
  <c r="S222" i="14"/>
  <c r="T179" i="11"/>
  <c r="J180" i="11"/>
  <c r="N221" i="11" l="1"/>
  <c r="O221" i="11"/>
  <c r="S223" i="14"/>
  <c r="J224" i="14"/>
  <c r="T180" i="11"/>
  <c r="J181" i="11"/>
  <c r="N222" i="11" l="1"/>
  <c r="O222" i="11"/>
  <c r="J225" i="14"/>
  <c r="S224" i="14"/>
  <c r="T181" i="11"/>
  <c r="J182" i="11"/>
  <c r="N223" i="11" l="1"/>
  <c r="O223" i="11"/>
  <c r="J226" i="14"/>
  <c r="S225" i="14"/>
  <c r="T182" i="11"/>
  <c r="J183" i="11"/>
  <c r="N224" i="11" l="1"/>
  <c r="O224" i="11"/>
  <c r="J227" i="14"/>
  <c r="S226" i="14"/>
  <c r="T183" i="11"/>
  <c r="J184" i="11"/>
  <c r="N225" i="11" l="1"/>
  <c r="O225" i="11"/>
  <c r="J228" i="14"/>
  <c r="S227" i="14"/>
  <c r="T184" i="11"/>
  <c r="J185" i="11"/>
  <c r="N226" i="11" l="1"/>
  <c r="O226" i="11"/>
  <c r="J229" i="14"/>
  <c r="S228" i="14"/>
  <c r="T185" i="11"/>
  <c r="J186" i="11"/>
  <c r="N227" i="11" l="1"/>
  <c r="O227" i="11"/>
  <c r="S229" i="14"/>
  <c r="J230" i="14"/>
  <c r="T186" i="11"/>
  <c r="J187" i="11"/>
  <c r="N228" i="11" l="1"/>
  <c r="O228" i="11"/>
  <c r="J231" i="14"/>
  <c r="S230" i="14"/>
  <c r="T187" i="11"/>
  <c r="J188" i="11"/>
  <c r="N229" i="11" l="1"/>
  <c r="O229" i="11"/>
  <c r="S231" i="14"/>
  <c r="J232" i="14"/>
  <c r="T188" i="11"/>
  <c r="J189" i="11"/>
  <c r="N230" i="11" l="1"/>
  <c r="O230" i="11"/>
  <c r="J233" i="14"/>
  <c r="S232" i="14"/>
  <c r="T189" i="11"/>
  <c r="J190" i="11"/>
  <c r="N231" i="11" l="1"/>
  <c r="O231" i="11"/>
  <c r="J234" i="14"/>
  <c r="S233" i="14"/>
  <c r="T190" i="11"/>
  <c r="J191" i="11"/>
  <c r="N232" i="11" l="1"/>
  <c r="O232" i="11"/>
  <c r="S234" i="14"/>
  <c r="J235" i="14"/>
  <c r="T191" i="11"/>
  <c r="J192" i="11"/>
  <c r="N233" i="11" l="1"/>
  <c r="O233" i="11"/>
  <c r="J236" i="14"/>
  <c r="S235" i="14"/>
  <c r="T192" i="11"/>
  <c r="J193" i="11"/>
  <c r="N234" i="11" l="1"/>
  <c r="O234" i="11"/>
  <c r="S236" i="14"/>
  <c r="J237" i="14"/>
  <c r="T193" i="11"/>
  <c r="J194" i="11"/>
  <c r="N235" i="11" l="1"/>
  <c r="O235" i="11"/>
  <c r="J238" i="14"/>
  <c r="S237" i="14"/>
  <c r="T194" i="11"/>
  <c r="J195" i="11"/>
  <c r="N236" i="11" l="1"/>
  <c r="O236" i="11"/>
  <c r="S238" i="14"/>
  <c r="J239" i="14"/>
  <c r="T195" i="11"/>
  <c r="J196" i="11"/>
  <c r="N237" i="11" l="1"/>
  <c r="O237" i="11"/>
  <c r="J240" i="14"/>
  <c r="S239" i="14"/>
  <c r="T196" i="11"/>
  <c r="J197" i="11"/>
  <c r="N238" i="11" l="1"/>
  <c r="O238" i="11"/>
  <c r="S240" i="14"/>
  <c r="J241" i="14"/>
  <c r="T197" i="11"/>
  <c r="J198" i="11"/>
  <c r="N239" i="11" l="1"/>
  <c r="O239" i="11"/>
  <c r="J242" i="14"/>
  <c r="S241" i="14"/>
  <c r="T198" i="11"/>
  <c r="J199" i="11"/>
  <c r="N240" i="11" l="1"/>
  <c r="O240" i="11"/>
  <c r="S242" i="14"/>
  <c r="J243" i="14"/>
  <c r="T199" i="11"/>
  <c r="J200" i="11"/>
  <c r="N241" i="11" l="1"/>
  <c r="O241" i="11"/>
  <c r="J244" i="14"/>
  <c r="S243" i="14"/>
  <c r="T200" i="11"/>
  <c r="J201" i="11"/>
  <c r="N242" i="11" l="1"/>
  <c r="O242" i="11"/>
  <c r="S244" i="14"/>
  <c r="J245" i="14"/>
  <c r="T201" i="11"/>
  <c r="J202" i="11"/>
  <c r="N243" i="11" l="1"/>
  <c r="O243" i="11"/>
  <c r="J246" i="14"/>
  <c r="S245" i="14"/>
  <c r="T202" i="11"/>
  <c r="J203" i="11"/>
  <c r="N244" i="11" l="1"/>
  <c r="O244" i="11"/>
  <c r="S246" i="14"/>
  <c r="J247" i="14"/>
  <c r="T203" i="11"/>
  <c r="J204" i="11"/>
  <c r="N245" i="11" l="1"/>
  <c r="O245" i="11"/>
  <c r="J248" i="14"/>
  <c r="S247" i="14"/>
  <c r="T204" i="11"/>
  <c r="J205" i="11"/>
  <c r="N246" i="11" l="1"/>
  <c r="O246" i="11"/>
  <c r="S248" i="14"/>
  <c r="J249" i="14"/>
  <c r="T205" i="11"/>
  <c r="J206" i="11"/>
  <c r="N247" i="11" l="1"/>
  <c r="O247" i="11"/>
  <c r="J250" i="14"/>
  <c r="S249" i="14"/>
  <c r="T206" i="11"/>
  <c r="J207" i="11"/>
  <c r="N248" i="11" l="1"/>
  <c r="O248" i="11"/>
  <c r="S250" i="14"/>
  <c r="J251" i="14"/>
  <c r="T207" i="11"/>
  <c r="J208" i="11"/>
  <c r="N249" i="11" l="1"/>
  <c r="O249" i="11"/>
  <c r="J252" i="14"/>
  <c r="S251" i="14"/>
  <c r="T208" i="11"/>
  <c r="J209" i="11"/>
  <c r="N250" i="11" l="1"/>
  <c r="O250" i="11"/>
  <c r="S252" i="14"/>
  <c r="J253" i="14"/>
  <c r="T209" i="11"/>
  <c r="J210" i="11"/>
  <c r="N251" i="11" l="1"/>
  <c r="O251" i="11"/>
  <c r="J254" i="14"/>
  <c r="S253" i="14"/>
  <c r="T210" i="11"/>
  <c r="J211" i="11"/>
  <c r="N252" i="11" l="1"/>
  <c r="O252" i="11"/>
  <c r="S254" i="14"/>
  <c r="J255" i="14"/>
  <c r="T211" i="11"/>
  <c r="J212" i="11"/>
  <c r="N253" i="11" l="1"/>
  <c r="O253" i="11"/>
  <c r="S255" i="14"/>
  <c r="J256" i="14"/>
  <c r="T212" i="11"/>
  <c r="J213" i="11"/>
  <c r="N254" i="11" l="1"/>
  <c r="O254" i="11"/>
  <c r="S256" i="14"/>
  <c r="J257" i="14"/>
  <c r="T213" i="11"/>
  <c r="J214" i="11"/>
  <c r="N255" i="11" l="1"/>
  <c r="O255" i="11"/>
  <c r="S257" i="14"/>
  <c r="J258" i="14"/>
  <c r="T214" i="11"/>
  <c r="J215" i="11"/>
  <c r="N256" i="11" l="1"/>
  <c r="O256" i="11"/>
  <c r="J259" i="14"/>
  <c r="S258" i="14"/>
  <c r="T215" i="11"/>
  <c r="J216" i="11"/>
  <c r="N257" i="11" l="1"/>
  <c r="O257" i="11"/>
  <c r="S259" i="14"/>
  <c r="J260" i="14"/>
  <c r="T216" i="11"/>
  <c r="J217" i="11"/>
  <c r="N258" i="11" l="1"/>
  <c r="O258" i="11"/>
  <c r="J261" i="14"/>
  <c r="S260" i="14"/>
  <c r="T217" i="11"/>
  <c r="J218" i="11"/>
  <c r="N259" i="11" l="1"/>
  <c r="O259" i="11"/>
  <c r="J262" i="14"/>
  <c r="S261" i="14"/>
  <c r="T218" i="11"/>
  <c r="J219" i="11"/>
  <c r="N260" i="11" l="1"/>
  <c r="O260" i="11"/>
  <c r="S262" i="14"/>
  <c r="J263" i="14"/>
  <c r="T219" i="11"/>
  <c r="J220" i="11"/>
  <c r="N261" i="11" l="1"/>
  <c r="O261" i="11"/>
  <c r="J264" i="14"/>
  <c r="S263" i="14"/>
  <c r="T220" i="11"/>
  <c r="J221" i="11"/>
  <c r="N262" i="11" l="1"/>
  <c r="O262" i="11"/>
  <c r="S264" i="14"/>
  <c r="J265" i="14"/>
  <c r="T221" i="11"/>
  <c r="J222" i="11"/>
  <c r="N263" i="11" l="1"/>
  <c r="O263" i="11"/>
  <c r="J266" i="14"/>
  <c r="S265" i="14"/>
  <c r="T222" i="11"/>
  <c r="J223" i="11"/>
  <c r="N264" i="11" l="1"/>
  <c r="O264" i="11"/>
  <c r="S266" i="14"/>
  <c r="J267" i="14"/>
  <c r="T223" i="11"/>
  <c r="J224" i="11"/>
  <c r="N265" i="11" l="1"/>
  <c r="O265" i="11"/>
  <c r="S267" i="14"/>
  <c r="J268" i="14"/>
  <c r="T224" i="11"/>
  <c r="J225" i="11"/>
  <c r="N266" i="11" l="1"/>
  <c r="O266" i="11"/>
  <c r="S268" i="14"/>
  <c r="J269" i="14"/>
  <c r="T225" i="11"/>
  <c r="J226" i="11"/>
  <c r="N267" i="11" l="1"/>
  <c r="O267" i="11"/>
  <c r="J270" i="14"/>
  <c r="S269" i="14"/>
  <c r="T226" i="11"/>
  <c r="J227" i="11"/>
  <c r="N268" i="11" l="1"/>
  <c r="O268" i="11"/>
  <c r="S270" i="14"/>
  <c r="J271" i="14"/>
  <c r="T227" i="11"/>
  <c r="J228" i="11"/>
  <c r="N269" i="11" l="1"/>
  <c r="O269" i="11"/>
  <c r="J272" i="14"/>
  <c r="S271" i="14"/>
  <c r="T228" i="11"/>
  <c r="J229" i="11"/>
  <c r="N270" i="11" l="1"/>
  <c r="O270" i="11"/>
  <c r="S272" i="14"/>
  <c r="J273" i="14"/>
  <c r="T229" i="11"/>
  <c r="J230" i="11"/>
  <c r="N271" i="11" l="1"/>
  <c r="O271" i="11"/>
  <c r="J274" i="14"/>
  <c r="S273" i="14"/>
  <c r="T230" i="11"/>
  <c r="J231" i="11"/>
  <c r="N272" i="11" l="1"/>
  <c r="O272" i="11"/>
  <c r="S274" i="14"/>
  <c r="J275" i="14"/>
  <c r="T231" i="11"/>
  <c r="J232" i="11"/>
  <c r="N273" i="11" l="1"/>
  <c r="O273" i="11"/>
  <c r="S275" i="14"/>
  <c r="J276" i="14"/>
  <c r="T232" i="11"/>
  <c r="J233" i="11"/>
  <c r="N274" i="11" l="1"/>
  <c r="O274" i="11"/>
  <c r="J277" i="14"/>
  <c r="S276" i="14"/>
  <c r="T233" i="11"/>
  <c r="J234" i="11"/>
  <c r="N275" i="11" l="1"/>
  <c r="O275" i="11"/>
  <c r="J278" i="14"/>
  <c r="S277" i="14"/>
  <c r="T234" i="11"/>
  <c r="J235" i="11"/>
  <c r="N276" i="11" l="1"/>
  <c r="O276" i="11"/>
  <c r="S278" i="14"/>
  <c r="J279" i="14"/>
  <c r="T235" i="11"/>
  <c r="J236" i="11"/>
  <c r="N277" i="11" l="1"/>
  <c r="O277" i="11"/>
  <c r="J280" i="14"/>
  <c r="S279" i="14"/>
  <c r="T236" i="11"/>
  <c r="J237" i="11"/>
  <c r="N278" i="11" l="1"/>
  <c r="O278" i="11"/>
  <c r="S280" i="14"/>
  <c r="J281" i="14"/>
  <c r="T237" i="11"/>
  <c r="J238" i="11"/>
  <c r="N279" i="11" l="1"/>
  <c r="O279" i="11"/>
  <c r="J282" i="14"/>
  <c r="S281" i="14"/>
  <c r="T238" i="11"/>
  <c r="J239" i="11"/>
  <c r="N280" i="11" l="1"/>
  <c r="O280" i="11"/>
  <c r="S282" i="14"/>
  <c r="J283" i="14"/>
  <c r="T239" i="11"/>
  <c r="J240" i="11"/>
  <c r="N281" i="11" l="1"/>
  <c r="O281" i="11"/>
  <c r="J284" i="14"/>
  <c r="S283" i="14"/>
  <c r="T240" i="11"/>
  <c r="J241" i="11"/>
  <c r="N282" i="11" l="1"/>
  <c r="O282" i="11"/>
  <c r="S284" i="14"/>
  <c r="J285" i="14"/>
  <c r="T241" i="11"/>
  <c r="J242" i="11"/>
  <c r="N283" i="11" l="1"/>
  <c r="O283" i="11"/>
  <c r="J286" i="14"/>
  <c r="S285" i="14"/>
  <c r="T242" i="11"/>
  <c r="J243" i="11"/>
  <c r="N284" i="11" l="1"/>
  <c r="O284" i="11"/>
  <c r="S286" i="14"/>
  <c r="J287" i="14"/>
  <c r="T243" i="11"/>
  <c r="J244" i="11"/>
  <c r="N285" i="11" l="1"/>
  <c r="O285" i="11"/>
  <c r="J288" i="14"/>
  <c r="S287" i="14"/>
  <c r="T244" i="11"/>
  <c r="J245" i="11"/>
  <c r="N286" i="11" l="1"/>
  <c r="O286" i="11"/>
  <c r="S288" i="14"/>
  <c r="J289" i="14"/>
  <c r="T245" i="11"/>
  <c r="J246" i="11"/>
  <c r="N287" i="11" l="1"/>
  <c r="O287" i="11"/>
  <c r="J290" i="14"/>
  <c r="S289" i="14"/>
  <c r="T246" i="11"/>
  <c r="J247" i="11"/>
  <c r="N288" i="11" l="1"/>
  <c r="O288" i="11"/>
  <c r="S290" i="14"/>
  <c r="J291" i="14"/>
  <c r="T247" i="11"/>
  <c r="J248" i="11"/>
  <c r="N289" i="11" l="1"/>
  <c r="O289" i="11"/>
  <c r="J292" i="14"/>
  <c r="S291" i="14"/>
  <c r="T248" i="11"/>
  <c r="J249" i="11"/>
  <c r="N290" i="11" l="1"/>
  <c r="O290" i="11"/>
  <c r="S292" i="14"/>
  <c r="J293" i="14"/>
  <c r="T249" i="11"/>
  <c r="J250" i="11"/>
  <c r="N291" i="11" l="1"/>
  <c r="O291" i="11"/>
  <c r="S293" i="14"/>
  <c r="J294" i="14"/>
  <c r="T250" i="11"/>
  <c r="J251" i="11"/>
  <c r="N292" i="11" l="1"/>
  <c r="O292" i="11"/>
  <c r="J295" i="14"/>
  <c r="S294" i="14"/>
  <c r="T251" i="11"/>
  <c r="J252" i="11"/>
  <c r="N293" i="11" l="1"/>
  <c r="O293" i="11"/>
  <c r="S295" i="14"/>
  <c r="J296" i="14"/>
  <c r="T252" i="11"/>
  <c r="J253" i="11"/>
  <c r="N294" i="11" l="1"/>
  <c r="O294" i="11"/>
  <c r="J297" i="14"/>
  <c r="S296" i="14"/>
  <c r="T253" i="11"/>
  <c r="J254" i="11"/>
  <c r="N295" i="11" l="1"/>
  <c r="O295" i="11"/>
  <c r="J298" i="14"/>
  <c r="S297" i="14"/>
  <c r="T254" i="11"/>
  <c r="J255" i="11"/>
  <c r="N296" i="11" l="1"/>
  <c r="O296" i="11"/>
  <c r="S298" i="14"/>
  <c r="J299" i="14"/>
  <c r="T255" i="11"/>
  <c r="J256" i="11"/>
  <c r="N297" i="11" l="1"/>
  <c r="O297" i="11"/>
  <c r="S299" i="14"/>
  <c r="J300" i="14"/>
  <c r="T256" i="11"/>
  <c r="J257" i="11"/>
  <c r="N298" i="11" l="1"/>
  <c r="O298" i="11"/>
  <c r="J301" i="14"/>
  <c r="S300" i="14"/>
  <c r="T257" i="11"/>
  <c r="J258" i="11"/>
  <c r="N299" i="11" l="1"/>
  <c r="O299" i="11"/>
  <c r="S301" i="14"/>
  <c r="J302" i="14"/>
  <c r="T258" i="11"/>
  <c r="J259" i="11"/>
  <c r="N300" i="11" l="1"/>
  <c r="O300" i="11"/>
  <c r="J303" i="14"/>
  <c r="S302" i="14"/>
  <c r="T259" i="11"/>
  <c r="J260" i="11"/>
  <c r="N301" i="11" l="1"/>
  <c r="O301" i="11"/>
  <c r="S303" i="14"/>
  <c r="J304" i="14"/>
  <c r="T260" i="11"/>
  <c r="J261" i="11"/>
  <c r="N302" i="11" l="1"/>
  <c r="O302" i="11"/>
  <c r="J305" i="14"/>
  <c r="S304" i="14"/>
  <c r="T261" i="11"/>
  <c r="J262" i="11"/>
  <c r="N303" i="11" l="1"/>
  <c r="O303" i="11"/>
  <c r="S305" i="14"/>
  <c r="J306" i="14"/>
  <c r="T262" i="11"/>
  <c r="J263" i="11"/>
  <c r="N304" i="11" l="1"/>
  <c r="O304" i="11"/>
  <c r="J307" i="14"/>
  <c r="S306" i="14"/>
  <c r="T263" i="11"/>
  <c r="J264" i="11"/>
  <c r="N305" i="11" l="1"/>
  <c r="O305" i="11"/>
  <c r="S307" i="14"/>
  <c r="J308" i="14"/>
  <c r="T264" i="11"/>
  <c r="J265" i="11"/>
  <c r="N306" i="11" l="1"/>
  <c r="O306" i="11"/>
  <c r="J309" i="14"/>
  <c r="S308" i="14"/>
  <c r="T265" i="11"/>
  <c r="J266" i="11"/>
  <c r="N307" i="11" l="1"/>
  <c r="O307" i="11"/>
  <c r="S309" i="14"/>
  <c r="J310" i="14"/>
  <c r="T266" i="11"/>
  <c r="J267" i="11"/>
  <c r="N308" i="11" l="1"/>
  <c r="O308" i="11"/>
  <c r="J311" i="14"/>
  <c r="S310" i="14"/>
  <c r="T267" i="11"/>
  <c r="J268" i="11"/>
  <c r="N309" i="11" l="1"/>
  <c r="O309" i="11"/>
  <c r="S311" i="14"/>
  <c r="J312" i="14"/>
  <c r="T268" i="11"/>
  <c r="J269" i="11"/>
  <c r="N310" i="11" l="1"/>
  <c r="O310" i="11"/>
  <c r="J313" i="14"/>
  <c r="S312" i="14"/>
  <c r="T269" i="11"/>
  <c r="J270" i="11"/>
  <c r="N311" i="11" l="1"/>
  <c r="O311" i="11"/>
  <c r="S313" i="14"/>
  <c r="J314" i="14"/>
  <c r="T270" i="11"/>
  <c r="J271" i="11"/>
  <c r="N312" i="11" l="1"/>
  <c r="O312" i="11"/>
  <c r="J315" i="14"/>
  <c r="S314" i="14"/>
  <c r="T271" i="11"/>
  <c r="J272" i="11"/>
  <c r="N313" i="11" l="1"/>
  <c r="O313" i="11"/>
  <c r="S315" i="14"/>
  <c r="J316" i="14"/>
  <c r="T272" i="11"/>
  <c r="J273" i="11"/>
  <c r="N314" i="11" l="1"/>
  <c r="O314" i="11"/>
  <c r="J317" i="14"/>
  <c r="S316" i="14"/>
  <c r="T273" i="11"/>
  <c r="J274" i="11"/>
  <c r="N315" i="11" l="1"/>
  <c r="O315" i="11"/>
  <c r="S317" i="14"/>
  <c r="J318" i="14"/>
  <c r="T274" i="11"/>
  <c r="J275" i="11"/>
  <c r="N316" i="11" l="1"/>
  <c r="O316" i="11"/>
  <c r="J319" i="14"/>
  <c r="S318" i="14"/>
  <c r="T275" i="11"/>
  <c r="J276" i="11"/>
  <c r="N317" i="11" l="1"/>
  <c r="O317" i="11"/>
  <c r="S319" i="14"/>
  <c r="J320" i="14"/>
  <c r="T276" i="11"/>
  <c r="J277" i="11"/>
  <c r="N318" i="11" l="1"/>
  <c r="O318" i="11"/>
  <c r="J321" i="14"/>
  <c r="S320" i="14"/>
  <c r="T277" i="11"/>
  <c r="J278" i="11"/>
  <c r="N319" i="11" l="1"/>
  <c r="O319" i="11"/>
  <c r="S321" i="14"/>
  <c r="J322" i="14"/>
  <c r="T278" i="11"/>
  <c r="J279" i="11"/>
  <c r="N320" i="11" l="1"/>
  <c r="O320" i="11"/>
  <c r="J323" i="14"/>
  <c r="S322" i="14"/>
  <c r="T279" i="11"/>
  <c r="J280" i="11"/>
  <c r="N321" i="11" l="1"/>
  <c r="O321" i="11"/>
  <c r="S323" i="14"/>
  <c r="J324" i="14"/>
  <c r="T280" i="11"/>
  <c r="J281" i="11"/>
  <c r="N322" i="11" l="1"/>
  <c r="O322" i="11"/>
  <c r="J325" i="14"/>
  <c r="S324" i="14"/>
  <c r="T281" i="11"/>
  <c r="J282" i="11"/>
  <c r="N323" i="11" l="1"/>
  <c r="O323" i="11"/>
  <c r="S325" i="14"/>
  <c r="J326" i="14"/>
  <c r="T282" i="11"/>
  <c r="J283" i="11"/>
  <c r="N324" i="11" l="1"/>
  <c r="O324" i="11"/>
  <c r="J327" i="14"/>
  <c r="S326" i="14"/>
  <c r="T283" i="11"/>
  <c r="J284" i="11"/>
  <c r="N325" i="11" l="1"/>
  <c r="O325" i="11"/>
  <c r="S327" i="14"/>
  <c r="J328" i="14"/>
  <c r="T284" i="11"/>
  <c r="J285" i="11"/>
  <c r="N326" i="11" l="1"/>
  <c r="O326" i="11"/>
  <c r="J329" i="14"/>
  <c r="S328" i="14"/>
  <c r="T285" i="11"/>
  <c r="J286" i="11"/>
  <c r="N327" i="11" l="1"/>
  <c r="O327" i="11"/>
  <c r="S329" i="14"/>
  <c r="J330" i="14"/>
  <c r="T286" i="11"/>
  <c r="J287" i="11"/>
  <c r="N328" i="11" l="1"/>
  <c r="O328" i="11"/>
  <c r="J331" i="14"/>
  <c r="S330" i="14"/>
  <c r="T287" i="11"/>
  <c r="J288" i="11"/>
  <c r="N329" i="11" l="1"/>
  <c r="O329" i="11"/>
  <c r="S331" i="14"/>
  <c r="J332" i="14"/>
  <c r="T288" i="11"/>
  <c r="J289" i="11"/>
  <c r="N330" i="11" l="1"/>
  <c r="O330" i="11"/>
  <c r="J333" i="14"/>
  <c r="S332" i="14"/>
  <c r="T289" i="11"/>
  <c r="J290" i="11"/>
  <c r="N331" i="11" l="1"/>
  <c r="O331" i="11"/>
  <c r="S333" i="14"/>
  <c r="J334" i="14"/>
  <c r="T290" i="11"/>
  <c r="J291" i="11"/>
  <c r="N332" i="11" l="1"/>
  <c r="O332" i="11"/>
  <c r="S334" i="14"/>
  <c r="J335" i="14"/>
  <c r="T291" i="11"/>
  <c r="J292" i="11"/>
  <c r="N333" i="11" l="1"/>
  <c r="O333" i="11"/>
  <c r="S335" i="14"/>
  <c r="J336" i="14"/>
  <c r="T292" i="11"/>
  <c r="J293" i="11"/>
  <c r="N334" i="11" l="1"/>
  <c r="O334" i="11"/>
  <c r="J337" i="14"/>
  <c r="S336" i="14"/>
  <c r="T293" i="11"/>
  <c r="J294" i="11"/>
  <c r="N335" i="11" l="1"/>
  <c r="O335" i="11"/>
  <c r="S337" i="14"/>
  <c r="J338" i="14"/>
  <c r="T294" i="11"/>
  <c r="J295" i="11"/>
  <c r="N336" i="11" l="1"/>
  <c r="O336" i="11"/>
  <c r="J339" i="14"/>
  <c r="S338" i="14"/>
  <c r="T295" i="11"/>
  <c r="J296" i="11"/>
  <c r="N337" i="11" l="1"/>
  <c r="O337" i="11"/>
  <c r="J340" i="14"/>
  <c r="S339" i="14"/>
  <c r="T296" i="11"/>
  <c r="J297" i="11"/>
  <c r="N338" i="11" l="1"/>
  <c r="O338" i="11"/>
  <c r="S340" i="14"/>
  <c r="J341" i="14"/>
  <c r="T297" i="11"/>
  <c r="J298" i="11"/>
  <c r="N339" i="11" l="1"/>
  <c r="O339" i="11"/>
  <c r="J342" i="14"/>
  <c r="S341" i="14"/>
  <c r="T298" i="11"/>
  <c r="J299" i="11"/>
  <c r="N340" i="11" l="1"/>
  <c r="O340" i="11"/>
  <c r="J343" i="14"/>
  <c r="S342" i="14"/>
  <c r="T299" i="11"/>
  <c r="J300" i="11"/>
  <c r="N341" i="11" l="1"/>
  <c r="O341" i="11"/>
  <c r="S343" i="14"/>
  <c r="J344" i="14"/>
  <c r="T300" i="11"/>
  <c r="J301" i="11"/>
  <c r="N342" i="11" l="1"/>
  <c r="O342" i="11"/>
  <c r="J345" i="14"/>
  <c r="S344" i="14"/>
  <c r="T301" i="11"/>
  <c r="J302" i="11"/>
  <c r="N343" i="11" l="1"/>
  <c r="O343" i="11"/>
  <c r="J346" i="14"/>
  <c r="S345" i="14"/>
  <c r="T302" i="11"/>
  <c r="J303" i="11"/>
  <c r="N344" i="11" l="1"/>
  <c r="O344" i="11"/>
  <c r="S346" i="14"/>
  <c r="J347" i="14"/>
  <c r="T303" i="11"/>
  <c r="J304" i="11"/>
  <c r="N345" i="11" l="1"/>
  <c r="O345" i="11"/>
  <c r="J348" i="14"/>
  <c r="S347" i="14"/>
  <c r="T304" i="11"/>
  <c r="J305" i="11"/>
  <c r="N346" i="11" l="1"/>
  <c r="O346" i="11"/>
  <c r="S348" i="14"/>
  <c r="J349" i="14"/>
  <c r="T305" i="11"/>
  <c r="J306" i="11"/>
  <c r="N347" i="11" l="1"/>
  <c r="O347" i="11"/>
  <c r="S349" i="14"/>
  <c r="J350" i="14"/>
  <c r="T306" i="11"/>
  <c r="J307" i="11"/>
  <c r="N348" i="11" l="1"/>
  <c r="O348" i="11"/>
  <c r="J351" i="14"/>
  <c r="S350" i="14"/>
  <c r="T307" i="11"/>
  <c r="J308" i="11"/>
  <c r="N349" i="11" l="1"/>
  <c r="O349" i="11"/>
  <c r="S351" i="14"/>
  <c r="J352" i="14"/>
  <c r="T308" i="11"/>
  <c r="J309" i="11"/>
  <c r="N350" i="11" l="1"/>
  <c r="O350" i="11"/>
  <c r="S352" i="14"/>
  <c r="J353" i="14"/>
  <c r="T309" i="11"/>
  <c r="J310" i="11"/>
  <c r="N351" i="11" l="1"/>
  <c r="O351" i="11"/>
  <c r="J354" i="14"/>
  <c r="S353" i="14"/>
  <c r="T310" i="11"/>
  <c r="J311" i="11"/>
  <c r="N352" i="11" l="1"/>
  <c r="O352" i="11"/>
  <c r="J355" i="14"/>
  <c r="S354" i="14"/>
  <c r="T311" i="11"/>
  <c r="J312" i="11"/>
  <c r="N353" i="11" l="1"/>
  <c r="O353" i="11"/>
  <c r="S355" i="14"/>
  <c r="J356" i="14"/>
  <c r="T312" i="11"/>
  <c r="J313" i="11"/>
  <c r="N354" i="11" l="1"/>
  <c r="O354" i="11"/>
  <c r="S356" i="14"/>
  <c r="J357" i="14"/>
  <c r="T313" i="11"/>
  <c r="J314" i="11"/>
  <c r="N355" i="11" l="1"/>
  <c r="O355" i="11"/>
  <c r="S357" i="14"/>
  <c r="J358" i="14"/>
  <c r="T314" i="11"/>
  <c r="J315" i="11"/>
  <c r="N356" i="11" l="1"/>
  <c r="O356" i="11"/>
  <c r="J359" i="14"/>
  <c r="S358" i="14"/>
  <c r="T315" i="11"/>
  <c r="J316" i="11"/>
  <c r="N357" i="11" l="1"/>
  <c r="O357" i="11"/>
  <c r="S359" i="14"/>
  <c r="J360" i="14"/>
  <c r="T316" i="11"/>
  <c r="J317" i="11"/>
  <c r="N358" i="11" l="1"/>
  <c r="O358" i="11"/>
  <c r="J361" i="14"/>
  <c r="S360" i="14"/>
  <c r="T317" i="11"/>
  <c r="J318" i="11"/>
  <c r="N359" i="11" l="1"/>
  <c r="O359" i="11"/>
  <c r="S361" i="14"/>
  <c r="J362" i="14"/>
  <c r="T318" i="11"/>
  <c r="J319" i="11"/>
  <c r="N360" i="11" l="1"/>
  <c r="O360" i="11"/>
  <c r="S362" i="14"/>
  <c r="J363" i="14"/>
  <c r="T319" i="11"/>
  <c r="J320" i="11"/>
  <c r="N361" i="11" l="1"/>
  <c r="O361" i="11"/>
  <c r="S363" i="14"/>
  <c r="T320" i="11"/>
  <c r="J321" i="11"/>
  <c r="N363" i="11" l="1"/>
  <c r="O363" i="11"/>
  <c r="N362" i="11"/>
  <c r="O362" i="11"/>
  <c r="T321" i="11"/>
  <c r="J322" i="11"/>
  <c r="T322" i="11" l="1"/>
  <c r="J323" i="11"/>
  <c r="T323" i="11" l="1"/>
  <c r="J324" i="11"/>
  <c r="T324" i="11" l="1"/>
  <c r="J325" i="11"/>
  <c r="T325" i="11" l="1"/>
  <c r="J326" i="11"/>
  <c r="T326" i="11" l="1"/>
  <c r="J327" i="11"/>
  <c r="T327" i="11" l="1"/>
  <c r="J328" i="11"/>
  <c r="T328" i="11" l="1"/>
  <c r="J329" i="11"/>
  <c r="T329" i="11" l="1"/>
  <c r="J330" i="11"/>
  <c r="T330" i="11" l="1"/>
  <c r="J331" i="11"/>
  <c r="T331" i="11" l="1"/>
  <c r="J332" i="11"/>
  <c r="T332" i="11" l="1"/>
  <c r="J333" i="11"/>
  <c r="T333" i="11" l="1"/>
  <c r="J334" i="11"/>
  <c r="T334" i="11" l="1"/>
  <c r="J335" i="11"/>
  <c r="T335" i="11" l="1"/>
  <c r="J336" i="11"/>
  <c r="T336" i="11" l="1"/>
  <c r="J337" i="11"/>
  <c r="T337" i="11" l="1"/>
  <c r="J338" i="11"/>
  <c r="T338" i="11" l="1"/>
  <c r="J339" i="11"/>
  <c r="T339" i="11" l="1"/>
  <c r="J340" i="11"/>
  <c r="T340" i="11" l="1"/>
  <c r="J341" i="11"/>
  <c r="T341" i="11" l="1"/>
  <c r="J342" i="11"/>
  <c r="T342" i="11" l="1"/>
  <c r="J343" i="11"/>
  <c r="T343" i="11" l="1"/>
  <c r="J344" i="11"/>
  <c r="T344" i="11" l="1"/>
  <c r="J345" i="11"/>
  <c r="T345" i="11" l="1"/>
  <c r="J346" i="11"/>
  <c r="T346" i="11" l="1"/>
  <c r="J347" i="11"/>
  <c r="T347" i="11" l="1"/>
  <c r="J348" i="11"/>
  <c r="T348" i="11" l="1"/>
  <c r="J349" i="11"/>
  <c r="T349" i="11" l="1"/>
  <c r="J350" i="11"/>
  <c r="T350" i="11" l="1"/>
  <c r="J351" i="11"/>
  <c r="T351" i="11" l="1"/>
  <c r="J352" i="11"/>
  <c r="T352" i="11" l="1"/>
  <c r="J353" i="11"/>
  <c r="T353" i="11" l="1"/>
  <c r="J354" i="11"/>
  <c r="T354" i="11" l="1"/>
  <c r="J355" i="11"/>
  <c r="T355" i="11" l="1"/>
  <c r="J356" i="11"/>
  <c r="T356" i="11" l="1"/>
  <c r="J357" i="11"/>
  <c r="T357" i="11" l="1"/>
  <c r="J358" i="11"/>
  <c r="T358" i="11" l="1"/>
  <c r="J359" i="11"/>
  <c r="T359" i="11" l="1"/>
  <c r="J360" i="11"/>
  <c r="T360" i="11" l="1"/>
  <c r="J361" i="11"/>
  <c r="T361" i="11" l="1"/>
  <c r="J362" i="11"/>
  <c r="T362" i="11" l="1"/>
  <c r="J363" i="11"/>
  <c r="T363" i="11" s="1"/>
</calcChain>
</file>

<file path=xl/sharedStrings.xml><?xml version="1.0" encoding="utf-8"?>
<sst xmlns="http://schemas.openxmlformats.org/spreadsheetml/2006/main" count="1572" uniqueCount="645">
  <si>
    <t>F</t>
  </si>
  <si>
    <t>&gt;= 2, &lt; 3</t>
  </si>
  <si>
    <t>&gt;= 3, &lt; 4</t>
  </si>
  <si>
    <t>&gt;= 4, &lt; 5</t>
  </si>
  <si>
    <t>&gt;= 5, &lt; 6</t>
  </si>
  <si>
    <t>&gt;= 6, &lt; 7</t>
  </si>
  <si>
    <t>&gt;= 7, &lt; 8</t>
  </si>
  <si>
    <t>&gt;= 8, &lt; 9</t>
  </si>
  <si>
    <t>&gt;= 9, &lt; 10</t>
  </si>
  <si>
    <t>&gt;= 10, &lt; 11</t>
  </si>
  <si>
    <t>&gt;= 11, &lt; 12</t>
  </si>
  <si>
    <t>&gt;= 12, &lt; 13</t>
  </si>
  <si>
    <t>&gt;= 13, &lt; 14</t>
  </si>
  <si>
    <t>&gt;= 14, &lt; 15</t>
  </si>
  <si>
    <t>&gt;= 15, &lt; 16</t>
  </si>
  <si>
    <t>&gt;= 16, &lt; 17</t>
  </si>
  <si>
    <t>&gt;= 17, &lt; 18</t>
  </si>
  <si>
    <t>&gt;= 18, &lt; 19</t>
  </si>
  <si>
    <t>&gt;= 19, &lt; 20</t>
  </si>
  <si>
    <t>&gt;= 20, &lt; 21</t>
  </si>
  <si>
    <t>&gt;= 21, &lt; 22</t>
  </si>
  <si>
    <t>&gt;= 22, &lt; 23</t>
  </si>
  <si>
    <t>&gt;= 23, &lt; 24</t>
  </si>
  <si>
    <t>&gt;= 24, &lt; 25</t>
  </si>
  <si>
    <t>&gt;= 25, &lt; 26</t>
  </si>
  <si>
    <t>&gt;= 26, &lt; 27</t>
  </si>
  <si>
    <t>&gt;= 27, &lt; 28</t>
  </si>
  <si>
    <t>&gt;= 28, &lt; 29</t>
  </si>
  <si>
    <t>&gt;= 29, &lt; 30</t>
  </si>
  <si>
    <t>&gt;= 30, &lt; 31</t>
  </si>
  <si>
    <t>&gt;= 31, &lt; 32</t>
  </si>
  <si>
    <t>&gt;= 32, &lt; 33</t>
  </si>
  <si>
    <t>&gt;= 33, &lt; 34</t>
  </si>
  <si>
    <t>&gt;= 34, &lt; 35</t>
  </si>
  <si>
    <t>&gt;= 35, &lt; 36</t>
  </si>
  <si>
    <t>&gt;= 36, &lt; 37</t>
  </si>
  <si>
    <t>&gt;= 37, &lt; 38</t>
  </si>
  <si>
    <t>&gt;= 38, &lt; 39</t>
  </si>
  <si>
    <t>&gt;= 39, &lt; 40</t>
  </si>
  <si>
    <t>&gt;= 40, &lt; 41</t>
  </si>
  <si>
    <t>&gt;= 41, &lt; 42</t>
  </si>
  <si>
    <t>&gt;= 42, &lt; 43</t>
  </si>
  <si>
    <t>&gt;= 43, &lt; 44</t>
  </si>
  <si>
    <t>&gt;= 44, &lt; 45</t>
  </si>
  <si>
    <t>&gt;= 45, &lt; 46</t>
  </si>
  <si>
    <t>&gt;= 46, &lt; 47</t>
  </si>
  <si>
    <t>&gt;= 47, &lt; 48</t>
  </si>
  <si>
    <t>&gt;= 48, &lt; 49</t>
  </si>
  <si>
    <t>&gt;= 49, &lt; 50</t>
  </si>
  <si>
    <t>&gt;= 50, &lt; 51</t>
  </si>
  <si>
    <t>&gt;= 51, &lt; 52</t>
  </si>
  <si>
    <t>&gt;= 52, &lt; 53</t>
  </si>
  <si>
    <t>&gt;= 53, &lt; 54</t>
  </si>
  <si>
    <t>&gt;= 54, &lt; 55</t>
  </si>
  <si>
    <t>&gt;= 55, &lt; 56</t>
  </si>
  <si>
    <t>&gt;= 56, &lt; 57</t>
  </si>
  <si>
    <t>&gt;= 57, &lt; 58</t>
  </si>
  <si>
    <t>&gt;= 58, &lt; 59</t>
  </si>
  <si>
    <t>&gt;= 59, &lt; 60</t>
  </si>
  <si>
    <t>&gt;= 60, &lt; 61</t>
  </si>
  <si>
    <t>&gt;= 61, &lt; 62</t>
  </si>
  <si>
    <t>&gt;= 62, &lt; 63</t>
  </si>
  <si>
    <t>&gt;= 63, &lt; 64</t>
  </si>
  <si>
    <t>&gt;= 64, &lt; 65</t>
  </si>
  <si>
    <t>&gt;= 65, &lt; 66</t>
  </si>
  <si>
    <t>&gt;= 66, &lt; 67</t>
  </si>
  <si>
    <t>&gt;= 67, &lt; 68</t>
  </si>
  <si>
    <t>&gt;= 68, &lt; 69</t>
  </si>
  <si>
    <t>&gt;= 69, &lt; 70</t>
  </si>
  <si>
    <t>&gt;= 70, &lt; 71</t>
  </si>
  <si>
    <t>&gt;= 71, &lt; 72</t>
  </si>
  <si>
    <t>&gt;= 72, &lt; 73</t>
  </si>
  <si>
    <t>&gt;= 73, &lt; 74</t>
  </si>
  <si>
    <t>&gt;= 74, &lt; 75</t>
  </si>
  <si>
    <t>&gt;= 75, &lt; 76</t>
  </si>
  <si>
    <t>&gt;= 76, &lt; 77</t>
  </si>
  <si>
    <t>&gt;= 77, &lt; 78</t>
  </si>
  <si>
    <t>&gt;= 78, &lt; 79</t>
  </si>
  <si>
    <t>&gt;= 79, &lt; 80</t>
  </si>
  <si>
    <t>&gt;= 80, &lt; 81</t>
  </si>
  <si>
    <t>&gt;= 81, &lt; 82</t>
  </si>
  <si>
    <t>&gt;= 82, &lt; 83</t>
  </si>
  <si>
    <t>&gt;= 83, &lt; 84</t>
  </si>
  <si>
    <t>&gt;= 84, &lt; 85</t>
  </si>
  <si>
    <t>&gt;= 85, &lt; 86</t>
  </si>
  <si>
    <t>&gt;= 86, &lt; 87</t>
  </si>
  <si>
    <t>&gt;= 87, &lt; 88</t>
  </si>
  <si>
    <t>&gt;= 88, &lt; 89</t>
  </si>
  <si>
    <t>&gt;= 89, &lt; 90</t>
  </si>
  <si>
    <t>&gt;= 90, &lt; 91</t>
  </si>
  <si>
    <t>&gt;= 91, &lt; 92</t>
  </si>
  <si>
    <t>&gt;= 92, &lt; 93</t>
  </si>
  <si>
    <t>&gt;= 93, &lt; 94</t>
  </si>
  <si>
    <t>&gt;= 94, &lt; 95</t>
  </si>
  <si>
    <t>&gt;= 95, &lt; 96</t>
  </si>
  <si>
    <t>&gt;= 96, &lt; 97</t>
  </si>
  <si>
    <t>&gt;= 97, &lt; 98</t>
  </si>
  <si>
    <t>&gt;= 98, &lt; 99</t>
  </si>
  <si>
    <t>&gt;= 99, &lt; 100</t>
  </si>
  <si>
    <t>&gt;= 100, &lt; 101</t>
  </si>
  <si>
    <t>&gt;= 101, &lt; 102</t>
  </si>
  <si>
    <t>&gt;= 102, &lt; 103</t>
  </si>
  <si>
    <t>&gt;= 103, &lt; 104</t>
  </si>
  <si>
    <t>&gt;= 104, &lt; 105</t>
  </si>
  <si>
    <t>&gt;= 105, &lt; 106</t>
  </si>
  <si>
    <t>&gt;= 106, &lt; 107</t>
  </si>
  <si>
    <t>&gt;= 107, &lt; 108</t>
  </si>
  <si>
    <t>&gt;= 108, &lt; 109</t>
  </si>
  <si>
    <t>&gt;= 109, &lt; 110</t>
  </si>
  <si>
    <t>&gt;= 110, &lt; 111</t>
  </si>
  <si>
    <t>&gt;= 111, &lt; 112</t>
  </si>
  <si>
    <t>&gt;= 112, &lt; 113</t>
  </si>
  <si>
    <t>&gt;= 113, &lt; 114</t>
  </si>
  <si>
    <t>&gt;= 114, &lt; 115</t>
  </si>
  <si>
    <t>&gt;= 115, &lt; 116</t>
  </si>
  <si>
    <t>&gt;= 116, &lt; 117</t>
  </si>
  <si>
    <t>&gt;= 117, &lt; 118</t>
  </si>
  <si>
    <t>&gt;= 118, &lt; 119</t>
  </si>
  <si>
    <t>&gt;= 119, &lt; 120</t>
  </si>
  <si>
    <t>&gt;= 120</t>
  </si>
  <si>
    <t>Unknown</t>
  </si>
  <si>
    <t>Base</t>
  </si>
  <si>
    <t>Gender</t>
  </si>
  <si>
    <t>M</t>
  </si>
  <si>
    <t>Marital_Status</t>
  </si>
  <si>
    <t>Single</t>
  </si>
  <si>
    <t>Married</t>
  </si>
  <si>
    <t>BenefitPeriod</t>
  </si>
  <si>
    <t>0-1</t>
  </si>
  <si>
    <t>1-2</t>
  </si>
  <si>
    <t>2-3</t>
  </si>
  <si>
    <t>3-4</t>
  </si>
  <si>
    <t>4-5</t>
  </si>
  <si>
    <t>5-6</t>
  </si>
  <si>
    <t>6+</t>
  </si>
  <si>
    <t>Lifetime</t>
  </si>
  <si>
    <t>Uknown</t>
  </si>
  <si>
    <t>ClaimType * Diagnosis_Category</t>
  </si>
  <si>
    <t>Diagnosis_Category</t>
  </si>
  <si>
    <t>Alzheimer’s</t>
  </si>
  <si>
    <t>Arthritis</t>
  </si>
  <si>
    <t>Cancer</t>
  </si>
  <si>
    <t>Circulatory</t>
  </si>
  <si>
    <t>Congenital</t>
  </si>
  <si>
    <t>Diabetes</t>
  </si>
  <si>
    <t>Digestive System</t>
  </si>
  <si>
    <t>Endocrine/Immunity System</t>
  </si>
  <si>
    <t>Genitourinary System</t>
  </si>
  <si>
    <t>Hypertension</t>
  </si>
  <si>
    <t>Ill-Defined And Miscellaneous Conditions</t>
  </si>
  <si>
    <t>Injury</t>
  </si>
  <si>
    <t>Mental</t>
  </si>
  <si>
    <t>Nervous System And Sense Organs</t>
  </si>
  <si>
    <t>Pregnancy Disorders</t>
  </si>
  <si>
    <t>Respiratory</t>
  </si>
  <si>
    <t>Skin And Subcutaneous Tissue</t>
  </si>
  <si>
    <t>Stroke</t>
  </si>
  <si>
    <t>ClaimType</t>
  </si>
  <si>
    <t>ALF</t>
  </si>
  <si>
    <t>HHC</t>
  </si>
  <si>
    <t>NH</t>
  </si>
  <si>
    <t>Region * Daily_Ben_Dollars_Inflated</t>
  </si>
  <si>
    <t>Daily_Ben_Dollars_Inflated</t>
  </si>
  <si>
    <t>&gt;= 0, &lt; 20</t>
  </si>
  <si>
    <t>&gt;= 20, &lt; 30</t>
  </si>
  <si>
    <t>&gt;= 30, &lt; 40</t>
  </si>
  <si>
    <t>&gt;= 40, &lt; 50</t>
  </si>
  <si>
    <t>&gt;= 50, &lt; 60</t>
  </si>
  <si>
    <t>&gt;= 60, &lt; 70</t>
  </si>
  <si>
    <t>&gt;= 70, &lt; 80</t>
  </si>
  <si>
    <t>&gt;= 80, &lt; 90</t>
  </si>
  <si>
    <t>&gt;= 90, &lt; 100</t>
  </si>
  <si>
    <t>&gt;= 100, &lt; 110</t>
  </si>
  <si>
    <t>&gt;= 110, &lt; 120</t>
  </si>
  <si>
    <t>&gt;= 120, &lt; 130</t>
  </si>
  <si>
    <t>&gt;= 130, &lt; 140</t>
  </si>
  <si>
    <t>&gt;= 140, &lt; 150</t>
  </si>
  <si>
    <t>&gt;= 150, &lt; 160</t>
  </si>
  <si>
    <t>&gt;= 160, &lt; 170</t>
  </si>
  <si>
    <t>&gt;= 170, &lt; 180</t>
  </si>
  <si>
    <t>&gt;= 180, &lt; 190</t>
  </si>
  <si>
    <t>&gt;= 190, &lt; 200</t>
  </si>
  <si>
    <t>&gt;= 200, &lt; 210</t>
  </si>
  <si>
    <t>&gt;= 210, &lt; 220</t>
  </si>
  <si>
    <t>&gt;= 220, &lt; 230</t>
  </si>
  <si>
    <t>&gt;= 230, &lt; 240</t>
  </si>
  <si>
    <t>&gt;= 240, &lt; 250</t>
  </si>
  <si>
    <t>&gt;= 250, &lt; 260</t>
  </si>
  <si>
    <t>&gt;= 260, &lt; 270</t>
  </si>
  <si>
    <t>&gt;= 270, &lt; 280</t>
  </si>
  <si>
    <t>&gt;= 280, &lt; 290</t>
  </si>
  <si>
    <t>&gt;= 290, &lt; 300</t>
  </si>
  <si>
    <t>&gt;= 300</t>
  </si>
  <si>
    <t>Region</t>
  </si>
  <si>
    <t>Mid-West</t>
  </si>
  <si>
    <t>Northeast</t>
  </si>
  <si>
    <t>South</t>
  </si>
  <si>
    <t>West</t>
  </si>
  <si>
    <t>ClaimType * Daily_Ben_Dollars_Inflated</t>
  </si>
  <si>
    <t>Diagnosis_Category * IncurredAge</t>
  </si>
  <si>
    <t>IncurredAge</t>
  </si>
  <si>
    <t>ClaimType * CalYear</t>
  </si>
  <si>
    <t>CalYear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</si>
  <si>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</si>
  <si>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</si>
  <si>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</si>
  <si>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</si>
  <si>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</si>
  <si>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</si>
  <si>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</si>
  <si>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</si>
  <si>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</si>
  <si>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</si>
  <si>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</si>
  <si>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</si>
  <si>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ClaimType * Duration</t>
  </si>
  <si>
    <t>Duration</t>
  </si>
  <si>
    <t>Scalars</t>
  </si>
  <si>
    <t>Input</t>
  </si>
  <si>
    <t>Age</t>
  </si>
  <si>
    <t>Region:</t>
  </si>
  <si>
    <t>Gender:</t>
  </si>
  <si>
    <t>Marital Status:</t>
  </si>
  <si>
    <t>Benefit Period</t>
  </si>
  <si>
    <t>Calendar Year</t>
  </si>
  <si>
    <t>Claim Dur Mos</t>
  </si>
  <si>
    <t>Base Utilization</t>
  </si>
  <si>
    <t>Infl_Rider_Description * IncurredPolicyYear</t>
  </si>
  <si>
    <t>Infl_Rider_Description</t>
  </si>
  <si>
    <t>3% Compound</t>
  </si>
  <si>
    <t>3% Simple</t>
  </si>
  <si>
    <t>5% Compound</t>
  </si>
  <si>
    <t>5% Simple</t>
  </si>
  <si>
    <t>CPI Indexed</t>
  </si>
  <si>
    <t>No inflation protection</t>
  </si>
  <si>
    <t>IncurredPolicyYear</t>
  </si>
  <si>
    <t>1-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</si>
  <si>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</si>
  <si>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</si>
  <si>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</si>
  <si>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</si>
  <si>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</si>
  <si>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</si>
  <si>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</si>
  <si>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</si>
  <si>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</si>
  <si>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</si>
  <si>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</si>
  <si>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</si>
  <si>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</si>
  <si>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</si>
  <si>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</si>
  <si>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</si>
  <si>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</si>
  <si>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</si>
  <si>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</si>
  <si>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</si>
  <si>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</si>
  <si>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</si>
  <si>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</si>
  <si>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25+</t>
  </si>
  <si>
    <t>Claim Type by Diagnosis</t>
  </si>
  <si>
    <t>Daily Benefit</t>
  </si>
  <si>
    <t>Region by Daily Benefit</t>
  </si>
  <si>
    <t>Incurred Age by Diagnosis</t>
  </si>
  <si>
    <t>Incurred Age</t>
  </si>
  <si>
    <t>Claim Duration</t>
  </si>
  <si>
    <t>C</t>
  </si>
  <si>
    <t>S</t>
  </si>
  <si>
    <t>N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</si>
  <si>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</si>
  <si>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</si>
  <si>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</si>
  <si>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</si>
  <si>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</si>
  <si>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</si>
  <si>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</si>
  <si>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</si>
  <si>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</si>
  <si>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</si>
  <si>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</si>
  <si>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</si>
  <si>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</si>
  <si>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</si>
  <si>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</si>
  <si>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</si>
  <si>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</si>
  <si>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</si>
  <si>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</si>
  <si>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</si>
  <si>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</si>
  <si>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</si>
  <si>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</si>
  <si>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</si>
  <si>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</si>
  <si>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</si>
  <si>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</si>
  <si>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</si>
  <si>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34-35</t>
  </si>
  <si>
    <t>35-36</t>
  </si>
  <si>
    <t>36-37</t>
  </si>
  <si>
    <t>37-38</t>
  </si>
  <si>
    <t>38-39</t>
  </si>
  <si>
    <t>39-40</t>
  </si>
  <si>
    <t>40-41</t>
  </si>
  <si>
    <t>41-42</t>
  </si>
  <si>
    <t>42-43</t>
  </si>
  <si>
    <t>43-44</t>
  </si>
  <si>
    <t>44-45</t>
  </si>
  <si>
    <t>45-46</t>
  </si>
  <si>
    <t>46-47</t>
  </si>
  <si>
    <t>47-48</t>
  </si>
  <si>
    <t>48-49</t>
  </si>
  <si>
    <t>49-50</t>
  </si>
  <si>
    <t>50-51</t>
  </si>
  <si>
    <t>51-52</t>
  </si>
  <si>
    <t>52-53</t>
  </si>
  <si>
    <t>53-54</t>
  </si>
  <si>
    <t>54-55</t>
  </si>
  <si>
    <t>55-56</t>
  </si>
  <si>
    <t>56-57</t>
  </si>
  <si>
    <t>57-58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</si>
  <si>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</si>
  <si>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</si>
  <si>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</si>
  <si>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</si>
  <si>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</si>
  <si>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</si>
  <si>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</si>
  <si>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</si>
  <si>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</si>
  <si>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</si>
  <si>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</si>
  <si>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</si>
  <si>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</si>
  <si>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</si>
  <si>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</si>
  <si>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</si>
  <si>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</si>
  <si>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</si>
  <si>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</si>
  <si>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</si>
  <si>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</si>
  <si>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</si>
  <si>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</si>
  <si>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</si>
  <si>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</si>
  <si>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</si>
  <si>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</si>
  <si>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</si>
  <si>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</si>
  <si>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</si>
  <si>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</si>
  <si>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</si>
  <si>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</si>
  <si>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</si>
  <si>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</si>
  <si>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</si>
  <si>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</si>
  <si>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</si>
  <si>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</si>
  <si>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</si>
  <si>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</si>
  <si>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99-100</t>
  </si>
  <si>
    <t>100-101</t>
  </si>
  <si>
    <t>101-102</t>
  </si>
  <si>
    <t>102-103</t>
  </si>
  <si>
    <t>103-104</t>
  </si>
  <si>
    <t>104-105</t>
  </si>
  <si>
    <t>105-106</t>
  </si>
  <si>
    <t>106-107</t>
  </si>
  <si>
    <t>107-108</t>
  </si>
  <si>
    <t>108-109</t>
  </si>
  <si>
    <t>109-110</t>
  </si>
  <si>
    <t>110-111</t>
  </si>
  <si>
    <t>111-112</t>
  </si>
  <si>
    <t>112-113</t>
  </si>
  <si>
    <t>113-114</t>
  </si>
  <si>
    <t>114-115</t>
  </si>
  <si>
    <t>115-116</t>
  </si>
  <si>
    <t>116-117</t>
  </si>
  <si>
    <t>117-118</t>
  </si>
  <si>
    <t>118-119</t>
  </si>
  <si>
    <t>119-120</t>
  </si>
  <si>
    <t>120-121</t>
  </si>
  <si>
    <t>&gt;= 0, &lt; 1</t>
  </si>
  <si>
    <t>&gt;= 1, &lt; 2</t>
  </si>
  <si>
    <t>Claim Year</t>
  </si>
  <si>
    <t>121-122</t>
  </si>
  <si>
    <t>122-123</t>
  </si>
  <si>
    <t>123-124</t>
  </si>
  <si>
    <t>124-125</t>
  </si>
  <si>
    <t>125-126</t>
  </si>
  <si>
    <t>126-127</t>
  </si>
  <si>
    <t>127-128</t>
  </si>
  <si>
    <t>128-129</t>
  </si>
  <si>
    <t>129-130</t>
  </si>
  <si>
    <t>130-131</t>
  </si>
  <si>
    <t>131-132</t>
  </si>
  <si>
    <t>132-133</t>
  </si>
  <si>
    <t>133-134</t>
  </si>
  <si>
    <t>134-135</t>
  </si>
  <si>
    <t>135-136</t>
  </si>
  <si>
    <t>136-137</t>
  </si>
  <si>
    <t>137-138</t>
  </si>
  <si>
    <t>138-139</t>
  </si>
  <si>
    <t>139-140</t>
  </si>
  <si>
    <t>140-141</t>
  </si>
  <si>
    <t>141-142</t>
  </si>
  <si>
    <t>142-143</t>
  </si>
  <si>
    <t>143-144</t>
  </si>
  <si>
    <t>144-145</t>
  </si>
  <si>
    <t>145-146</t>
  </si>
  <si>
    <t>146-147</t>
  </si>
  <si>
    <t>147-148</t>
  </si>
  <si>
    <t>148-149</t>
  </si>
  <si>
    <t>149-150</t>
  </si>
  <si>
    <t>150-151</t>
  </si>
  <si>
    <t>151-152</t>
  </si>
  <si>
    <t>152-153</t>
  </si>
  <si>
    <t>153-154</t>
  </si>
  <si>
    <t>154-155</t>
  </si>
  <si>
    <t>155-156</t>
  </si>
  <si>
    <t>156-157</t>
  </si>
  <si>
    <t>157-158</t>
  </si>
  <si>
    <t>158-159</t>
  </si>
  <si>
    <t>159-160</t>
  </si>
  <si>
    <t>160-161</t>
  </si>
  <si>
    <t>161-162</t>
  </si>
  <si>
    <t>162-163</t>
  </si>
  <si>
    <t>163-164</t>
  </si>
  <si>
    <t>164-165</t>
  </si>
  <si>
    <t>165-166</t>
  </si>
  <si>
    <t>166-167</t>
  </si>
  <si>
    <t>167-168</t>
  </si>
  <si>
    <t>168-169</t>
  </si>
  <si>
    <t>169-170</t>
  </si>
  <si>
    <t>170-171</t>
  </si>
  <si>
    <t>171-172</t>
  </si>
  <si>
    <t>172-173</t>
  </si>
  <si>
    <t>173-174</t>
  </si>
  <si>
    <t>174-175</t>
  </si>
  <si>
    <t>175-176</t>
  </si>
  <si>
    <t>176-177</t>
  </si>
  <si>
    <t>177-178</t>
  </si>
  <si>
    <t>178-179</t>
  </si>
  <si>
    <t>179-180</t>
  </si>
  <si>
    <t>180-181</t>
  </si>
  <si>
    <t>181-182</t>
  </si>
  <si>
    <t>182-183</t>
  </si>
  <si>
    <t>183-184</t>
  </si>
  <si>
    <t>184-185</t>
  </si>
  <si>
    <t>185-186</t>
  </si>
  <si>
    <t>186-187</t>
  </si>
  <si>
    <t>187-188</t>
  </si>
  <si>
    <t>188-189</t>
  </si>
  <si>
    <t>189-190</t>
  </si>
  <si>
    <t>190-191</t>
  </si>
  <si>
    <t>191-192</t>
  </si>
  <si>
    <t>192-193</t>
  </si>
  <si>
    <t>193-194</t>
  </si>
  <si>
    <t>194-195</t>
  </si>
  <si>
    <t>195-196</t>
  </si>
  <si>
    <t>196-197</t>
  </si>
  <si>
    <t>197-198</t>
  </si>
  <si>
    <t>198-199</t>
  </si>
  <si>
    <t>199-200</t>
  </si>
  <si>
    <t>200-201</t>
  </si>
  <si>
    <t>201-202</t>
  </si>
  <si>
    <t>202-203</t>
  </si>
  <si>
    <t>203-204</t>
  </si>
  <si>
    <t>204-205</t>
  </si>
  <si>
    <t>205-206</t>
  </si>
  <si>
    <t>206-207</t>
  </si>
  <si>
    <t>207-208</t>
  </si>
  <si>
    <t>208-209</t>
  </si>
  <si>
    <t>209-210</t>
  </si>
  <si>
    <t>210-211</t>
  </si>
  <si>
    <t>211-212</t>
  </si>
  <si>
    <t>212-213</t>
  </si>
  <si>
    <t>213-214</t>
  </si>
  <si>
    <t>214-215</t>
  </si>
  <si>
    <t>215-216</t>
  </si>
  <si>
    <t>216-217</t>
  </si>
  <si>
    <t>217-218</t>
  </si>
  <si>
    <t>218-219</t>
  </si>
  <si>
    <t>219-220</t>
  </si>
  <si>
    <t>220-221</t>
  </si>
  <si>
    <t>221-222</t>
  </si>
  <si>
    <t>222-223</t>
  </si>
  <si>
    <t>223-224</t>
  </si>
  <si>
    <t>224-225</t>
  </si>
  <si>
    <t>225-226</t>
  </si>
  <si>
    <t>226-227</t>
  </si>
  <si>
    <t>227-228</t>
  </si>
  <si>
    <t>228-229</t>
  </si>
  <si>
    <t>229-230</t>
  </si>
  <si>
    <t>230-231</t>
  </si>
  <si>
    <t>231-232</t>
  </si>
  <si>
    <t>232-233</t>
  </si>
  <si>
    <t>233-234</t>
  </si>
  <si>
    <t>234-235</t>
  </si>
  <si>
    <t>235-236</t>
  </si>
  <si>
    <t>236-237</t>
  </si>
  <si>
    <t>237-238</t>
  </si>
  <si>
    <t>238-239</t>
  </si>
  <si>
    <t>239-240</t>
  </si>
  <si>
    <t>240-241</t>
  </si>
  <si>
    <t>241-242</t>
  </si>
  <si>
    <t>242-243</t>
  </si>
  <si>
    <t>243-244</t>
  </si>
  <si>
    <t>244-245</t>
  </si>
  <si>
    <t>245-246</t>
  </si>
  <si>
    <t>246-247</t>
  </si>
  <si>
    <t>247-248</t>
  </si>
  <si>
    <t>248-249</t>
  </si>
  <si>
    <t>249-250</t>
  </si>
  <si>
    <t>250-251</t>
  </si>
  <si>
    <t>251-252</t>
  </si>
  <si>
    <t>252-253</t>
  </si>
  <si>
    <t>253-254</t>
  </si>
  <si>
    <t>254-255</t>
  </si>
  <si>
    <t>255-256</t>
  </si>
  <si>
    <t>256-257</t>
  </si>
  <si>
    <t>257-258</t>
  </si>
  <si>
    <t>258-259</t>
  </si>
  <si>
    <t>259-260</t>
  </si>
  <si>
    <t>260-261</t>
  </si>
  <si>
    <t>261-262</t>
  </si>
  <si>
    <t>262-263</t>
  </si>
  <si>
    <t>263-264</t>
  </si>
  <si>
    <t>264-265</t>
  </si>
  <si>
    <t>265-266</t>
  </si>
  <si>
    <t>266-267</t>
  </si>
  <si>
    <t>267-268</t>
  </si>
  <si>
    <t>268-269</t>
  </si>
  <si>
    <t>269-270</t>
  </si>
  <si>
    <t>270-271</t>
  </si>
  <si>
    <t>271-272</t>
  </si>
  <si>
    <t>272-273</t>
  </si>
  <si>
    <t>273-274</t>
  </si>
  <si>
    <t>274-275</t>
  </si>
  <si>
    <t>275-276</t>
  </si>
  <si>
    <t>276-277</t>
  </si>
  <si>
    <t>277-278</t>
  </si>
  <si>
    <t>278-279</t>
  </si>
  <si>
    <t>279-280</t>
  </si>
  <si>
    <t>280-281</t>
  </si>
  <si>
    <t>281-282</t>
  </si>
  <si>
    <t>282-283</t>
  </si>
  <si>
    <t>283-284</t>
  </si>
  <si>
    <t>284-285</t>
  </si>
  <si>
    <t>285-286</t>
  </si>
  <si>
    <t>286-287</t>
  </si>
  <si>
    <t>287-288</t>
  </si>
  <si>
    <t>288-289</t>
  </si>
  <si>
    <t>289-290</t>
  </si>
  <si>
    <t>290-291</t>
  </si>
  <si>
    <t>291-292</t>
  </si>
  <si>
    <t>292-293</t>
  </si>
  <si>
    <t>293-294</t>
  </si>
  <si>
    <t>294-295</t>
  </si>
  <si>
    <t>295-296</t>
  </si>
  <si>
    <t>296-297</t>
  </si>
  <si>
    <t>297-298</t>
  </si>
  <si>
    <t>298-299</t>
  </si>
  <si>
    <t>299-300</t>
  </si>
  <si>
    <t>300-301</t>
  </si>
  <si>
    <t>301-302</t>
  </si>
  <si>
    <t>302-303</t>
  </si>
  <si>
    <t>303-304</t>
  </si>
  <si>
    <t>304-305</t>
  </si>
  <si>
    <t>305-306</t>
  </si>
  <si>
    <t>306-307</t>
  </si>
  <si>
    <t>307-308</t>
  </si>
  <si>
    <t>308-309</t>
  </si>
  <si>
    <t>309-310</t>
  </si>
  <si>
    <t>310-311</t>
  </si>
  <si>
    <t>311-312</t>
  </si>
  <si>
    <t>312-313</t>
  </si>
  <si>
    <t>313-314</t>
  </si>
  <si>
    <t>314-315</t>
  </si>
  <si>
    <t>315-316</t>
  </si>
  <si>
    <t>316-317</t>
  </si>
  <si>
    <t>317-318</t>
  </si>
  <si>
    <t>318-319</t>
  </si>
  <si>
    <t>319-320</t>
  </si>
  <si>
    <t>320-321</t>
  </si>
  <si>
    <t>321-322</t>
  </si>
  <si>
    <t>322-323</t>
  </si>
  <si>
    <t>323-324</t>
  </si>
  <si>
    <t>324-325</t>
  </si>
  <si>
    <t>325-326</t>
  </si>
  <si>
    <t>326-327</t>
  </si>
  <si>
    <t>327-328</t>
  </si>
  <si>
    <t>328-329</t>
  </si>
  <si>
    <t>329-330</t>
  </si>
  <si>
    <t>330-331</t>
  </si>
  <si>
    <t>331-332</t>
  </si>
  <si>
    <t>332-333</t>
  </si>
  <si>
    <t>333-334</t>
  </si>
  <si>
    <t>334-335</t>
  </si>
  <si>
    <t>335-336</t>
  </si>
  <si>
    <t>336-337</t>
  </si>
  <si>
    <t>337-338</t>
  </si>
  <si>
    <t>338-339</t>
  </si>
  <si>
    <t>339-340</t>
  </si>
  <si>
    <t>340-341</t>
  </si>
  <si>
    <t>341-342</t>
  </si>
  <si>
    <t>342-343</t>
  </si>
  <si>
    <t>343-344</t>
  </si>
  <si>
    <t>344-345</t>
  </si>
  <si>
    <t>345-346</t>
  </si>
  <si>
    <t>346-347</t>
  </si>
  <si>
    <t>347-348</t>
  </si>
  <si>
    <t>348-349</t>
  </si>
  <si>
    <t>349-350</t>
  </si>
  <si>
    <t>350-351</t>
  </si>
  <si>
    <t>351-352</t>
  </si>
  <si>
    <t>352-353</t>
  </si>
  <si>
    <t>353-354</t>
  </si>
  <si>
    <t>354-355</t>
  </si>
  <si>
    <t>355-356</t>
  </si>
  <si>
    <t>356-357</t>
  </si>
  <si>
    <t>357-358</t>
  </si>
  <si>
    <t>358-359</t>
  </si>
  <si>
    <t>359-360</t>
  </si>
  <si>
    <t>Marital Status at Issue</t>
  </si>
  <si>
    <t>Claim Type by Daily Benefit</t>
  </si>
  <si>
    <t>Claim Type by Calendar Year</t>
  </si>
  <si>
    <t>Inflation by Policy Duration</t>
  </si>
  <si>
    <t>Incurred Policy Duration by Inflation Type</t>
  </si>
  <si>
    <t>Claim Type by Claim Duration</t>
  </si>
  <si>
    <t>Incurred Policy Duration:</t>
  </si>
  <si>
    <t>Age at Incurral:</t>
  </si>
  <si>
    <t>Daily Benefit Dollars:</t>
  </si>
  <si>
    <t>Benefit Period:</t>
  </si>
  <si>
    <t>Calendar Year:</t>
  </si>
  <si>
    <t>Claim Type:</t>
  </si>
  <si>
    <t>Diagnosis Category:</t>
  </si>
  <si>
    <t>Inflation:</t>
  </si>
  <si>
    <t>Incurred Policy Dur:</t>
  </si>
  <si>
    <t>Model 1: Total Utilization with Claim Diagnosis Category</t>
  </si>
  <si>
    <t>Model 2: Total Utilization without Claim Diagnosis Category</t>
  </si>
  <si>
    <t>Final Total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</si>
</sst>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9" fontId="10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4" fontId="0" fillId="0" borderId="0" xfId="0" quotePrefix="1" applyNumberFormat="1"/>
    <xf numFmtId="164" fontId="1" fillId="0" borderId="0" xfId="0" quotePrefix="1" applyNumberFormat="1" applyFont="1"/>
    <xf numFmtId="164" fontId="2" fillId="0" borderId="0" xfId="0" quotePrefix="1" applyNumberFormat="1" applyFont="1"/>
    <xf numFmtId="0" fontId="0" fillId="0" borderId="0" xfId="0" applyProtection="1">
      <protection locked="0"/>
    </xf>
    <xf numFmtId="164" fontId="4" fillId="2" borderId="1" xfId="1" applyNumberFormat="1" applyFont="1" applyBorder="1" applyAlignment="1" applyProtection="1">
      <alignment horizontal="centerContinuous" vertical="center"/>
      <protection locked="0"/>
    </xf>
    <xf numFmtId="164" fontId="5" fillId="2" borderId="1" xfId="1" applyNumberFormat="1" applyFont="1" applyBorder="1" applyAlignment="1" applyProtection="1">
      <alignment horizontal="centerContinuous"/>
      <protection locked="0"/>
    </xf>
    <xf numFmtId="164" fontId="5" fillId="2" borderId="5" xfId="1" applyNumberFormat="1" applyFont="1" applyBorder="1" applyAlignment="1" applyProtection="1">
      <alignment horizontal="centerContinuous"/>
      <protection locked="0"/>
    </xf>
    <xf numFmtId="164" fontId="3" fillId="2" borderId="6" xfId="1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Alignment="1" applyProtection="1">
      <alignment wrapText="1"/>
      <protection locked="0"/>
    </xf>
    <xf numFmtId="164" fontId="6" fillId="0" borderId="0" xfId="0" applyNumberFormat="1" applyFont="1" applyFill="1" applyAlignment="1" applyProtection="1">
      <alignment wrapText="1"/>
      <protection locked="0"/>
    </xf>
    <xf numFmtId="164" fontId="3" fillId="2" borderId="1" xfId="1" applyNumberFormat="1" applyAlignment="1" applyProtection="1">
      <alignment horizontal="right"/>
      <protection locked="0"/>
    </xf>
    <xf numFmtId="0" fontId="7" fillId="3" borderId="1" xfId="1" applyNumberFormat="1" applyFont="1" applyFill="1" applyAlignment="1" applyProtection="1">
      <alignment horizontal="center"/>
      <protection locked="0"/>
    </xf>
    <xf numFmtId="164" fontId="3" fillId="2" borderId="7" xfId="1" applyNumberForma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</xf>
    <xf numFmtId="165" fontId="8" fillId="0" borderId="0" xfId="0" applyNumberFormat="1" applyFont="1" applyAlignment="1" applyProtection="1">
      <alignment horizontal="left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left"/>
    </xf>
    <xf numFmtId="164" fontId="3" fillId="2" borderId="8" xfId="1" applyNumberFormat="1" applyBorder="1" applyAlignment="1" applyProtection="1">
      <alignment horizontal="right"/>
      <protection locked="0"/>
    </xf>
    <xf numFmtId="0" fontId="3" fillId="2" borderId="9" xfId="1" applyBorder="1" applyProtection="1">
      <protection locked="0"/>
    </xf>
    <xf numFmtId="0" fontId="3" fillId="2" borderId="10" xfId="1" applyBorder="1" applyProtection="1">
      <protection locked="0"/>
    </xf>
    <xf numFmtId="0" fontId="9" fillId="0" borderId="0" xfId="0" applyFont="1" applyProtection="1">
      <protection locked="0"/>
    </xf>
    <xf numFmtId="0" fontId="0" fillId="0" borderId="0" xfId="0" quotePrefix="1" applyProtection="1">
      <protection locked="0"/>
    </xf>
    <xf numFmtId="164" fontId="0" fillId="0" borderId="0" xfId="0" applyNumberFormat="1" applyFill="1"/>
    <xf numFmtId="164" fontId="7" fillId="0" borderId="1" xfId="1" applyNumberFormat="1" applyFont="1" applyFill="1" applyAlignment="1" applyProtection="1">
      <alignment horizontal="center"/>
      <protection locked="0"/>
    </xf>
    <xf numFmtId="0" fontId="3" fillId="2" borderId="11" xfId="1" applyBorder="1" applyProtection="1">
      <protection locked="0"/>
    </xf>
    <xf numFmtId="164" fontId="3" fillId="2" borderId="0" xfId="1" applyNumberFormat="1" applyBorder="1" applyAlignment="1" applyProtection="1">
      <alignment horizontal="right"/>
      <protection locked="0"/>
    </xf>
    <xf numFmtId="164" fontId="3" fillId="2" borderId="0" xfId="1" applyNumberFormat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quotePrefix="1" applyNumberFormat="1"/>
    <xf numFmtId="3" fontId="0" fillId="0" borderId="0" xfId="0" quotePrefix="1" applyNumberFormat="1"/>
    <xf numFmtId="3" fontId="7" fillId="0" borderId="1" xfId="1" applyNumberFormat="1" applyFont="1" applyFill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9" fontId="0" fillId="4" borderId="12" xfId="2" applyFont="1" applyFill="1" applyBorder="1" applyAlignment="1">
      <alignment horizontal="right"/>
    </xf>
    <xf numFmtId="9" fontId="0" fillId="4" borderId="0" xfId="0" quotePrefix="1" applyNumberFormat="1" applyFont="1" applyFill="1" applyAlignment="1">
      <alignment horizontal="right"/>
    </xf>
    <xf numFmtId="164" fontId="0" fillId="4" borderId="13" xfId="0" applyNumberFormat="1" applyFill="1" applyBorder="1" applyAlignment="1">
      <alignment horizontal="right"/>
    </xf>
    <xf numFmtId="164" fontId="0" fillId="4" borderId="0" xfId="0" quotePrefix="1" applyNumberFormat="1" applyFont="1" applyFill="1" applyAlignment="1">
      <alignment horizontal="right"/>
    </xf>
    <xf numFmtId="164" fontId="0" fillId="5" borderId="0" xfId="0" applyNumberFormat="1" applyFill="1"/>
    <xf numFmtId="164" fontId="0" fillId="4" borderId="0" xfId="0" quotePrefix="1" applyNumberFormat="1" applyFill="1"/>
    <xf numFmtId="164" fontId="0" fillId="4" borderId="0" xfId="0" applyNumberFormat="1" applyFill="1"/>
    <xf numFmtId="0" fontId="0" fillId="0" borderId="14" xfId="0" applyBorder="1" applyAlignment="1" applyProtection="1">
      <alignment horizontal="centerContinuous"/>
      <protection locked="0"/>
    </xf>
    <xf numFmtId="0" fontId="0" fillId="0" borderId="15" xfId="0" applyBorder="1" applyAlignment="1" applyProtection="1">
      <alignment horizontal="centerContinuous"/>
      <protection locked="0"/>
    </xf>
    <xf numFmtId="0" fontId="0" fillId="0" borderId="16" xfId="0" applyBorder="1" applyAlignment="1" applyProtection="1">
      <alignment horizontal="centerContinuous"/>
      <protection locked="0"/>
    </xf>
    <xf numFmtId="164" fontId="3" fillId="2" borderId="2" xfId="1" applyNumberFormat="1" applyBorder="1" applyAlignment="1" applyProtection="1">
      <alignment horizontal="centerContinuous"/>
      <protection locked="0"/>
    </xf>
    <xf numFmtId="164" fontId="3" fillId="2" borderId="3" xfId="1" applyNumberFormat="1" applyBorder="1" applyAlignment="1" applyProtection="1">
      <alignment horizontal="centerContinuous"/>
      <protection locked="0"/>
    </xf>
    <xf numFmtId="164" fontId="3" fillId="2" borderId="4" xfId="1" applyNumberFormat="1" applyBorder="1" applyAlignment="1" applyProtection="1">
      <alignment horizontal="centerContinuous"/>
      <protection locked="0"/>
    </xf>
    <xf numFmtId="0" fontId="0" fillId="0" borderId="0" xfId="0" quotePrefix="1" applyAlignment="1" applyProtection="1">
      <alignment wrapText="1"/>
      <protection locked="0"/>
    </xf>
    <xf numFmtId="0" fontId="0" fillId="0" borderId="0" xfId="0" applyAlignment="1">
      <alignment wrapText="1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AEAEA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3"/>
  <sheetViews>
    <sheetView tabSelected="1" workbookViewId="0"/>
  </sheetViews>
  <sheetFormatPr defaultColWidth="9.109375" defaultRowHeight="14.4" x14ac:dyDescent="0.3"/>
  <cols>
    <col min="1" max="2" width="9.109375" style="1" customWidth="1"/>
    <col min="3" max="11" width="9.109375" style="1"/>
    <col min="12" max="12" width="9"/>
    <col min="13" max="15" width="9.109375" style="1"/>
    <col min="16" max="16" width="9.109375" style="1" customWidth="1"/>
    <col min="17" max="16384" width="9.109375" style="1"/>
  </cols>
  <sheetData>
    <row r="1" spans="1:12" x14ac:dyDescent="0.3">
      <c r="L1" s="1"/>
    </row>
    <row r="2" spans="1:12" x14ac:dyDescent="0.3">
      <c r="A2" s="3" t="s">
        <v>121</v>
      </c>
      <c r="C2" s="24">
        <v>0.52347225741415115</v>
      </c>
      <c r="L2" s="1"/>
    </row>
    <row r="3" spans="1:12" x14ac:dyDescent="0.3">
      <c r="L3" s="1"/>
    </row>
    <row r="4" spans="1:12" x14ac:dyDescent="0.3">
      <c r="L4" s="1"/>
    </row>
    <row r="5" spans="1:12" ht="15.6" x14ac:dyDescent="0.3">
      <c r="A5"/>
      <c r="B5"/>
      <c r="D5" s="4" t="s">
        <v>124</v>
      </c>
      <c r="G5" s="4" t="s">
        <v>127</v>
      </c>
      <c r="L5" s="1"/>
    </row>
    <row r="6" spans="1:12" x14ac:dyDescent="0.3">
      <c r="A6"/>
      <c r="B6"/>
      <c r="L6" s="1"/>
    </row>
    <row r="7" spans="1:12" x14ac:dyDescent="0.3">
      <c r="A7"/>
      <c r="B7"/>
      <c r="D7" s="3" t="s">
        <v>124</v>
      </c>
      <c r="G7" s="3" t="s">
        <v>127</v>
      </c>
      <c r="L7" s="1"/>
    </row>
    <row r="8" spans="1:12" x14ac:dyDescent="0.3">
      <c r="A8"/>
      <c r="B8"/>
      <c r="D8" s="2" t="s">
        <v>120</v>
      </c>
      <c r="E8" s="24">
        <v>1</v>
      </c>
      <c r="G8" s="2" t="s">
        <v>128</v>
      </c>
      <c r="H8" s="24">
        <v>0.97267595460763956</v>
      </c>
      <c r="L8" s="1"/>
    </row>
    <row r="9" spans="1:12" x14ac:dyDescent="0.3">
      <c r="A9"/>
      <c r="B9"/>
      <c r="D9" s="2" t="s">
        <v>125</v>
      </c>
      <c r="E9" s="24">
        <v>1</v>
      </c>
      <c r="G9" s="2" t="s">
        <v>129</v>
      </c>
      <c r="H9" s="24">
        <v>0.97267595460763956</v>
      </c>
      <c r="L9" s="1"/>
    </row>
    <row r="10" spans="1:12" x14ac:dyDescent="0.3">
      <c r="D10" s="2" t="s">
        <v>126</v>
      </c>
      <c r="E10" s="24">
        <v>0.96916776256557036</v>
      </c>
      <c r="G10" s="2" t="s">
        <v>130</v>
      </c>
      <c r="H10" s="24">
        <v>0.97267595460763956</v>
      </c>
      <c r="L10" s="1"/>
    </row>
    <row r="11" spans="1:12" x14ac:dyDescent="0.3">
      <c r="G11" s="2" t="s">
        <v>131</v>
      </c>
      <c r="H11" s="24">
        <v>0.97267595460763956</v>
      </c>
      <c r="L11" s="1"/>
    </row>
    <row r="12" spans="1:12" x14ac:dyDescent="0.3">
      <c r="G12" s="2" t="s">
        <v>132</v>
      </c>
      <c r="H12" s="24">
        <v>0.98624335465829094</v>
      </c>
      <c r="L12" s="1"/>
    </row>
    <row r="13" spans="1:12" x14ac:dyDescent="0.3">
      <c r="G13" s="2" t="s">
        <v>133</v>
      </c>
      <c r="H13" s="24">
        <v>1</v>
      </c>
      <c r="L13" s="1"/>
    </row>
    <row r="14" spans="1:12" x14ac:dyDescent="0.3">
      <c r="G14" s="2" t="s">
        <v>134</v>
      </c>
      <c r="H14" s="24">
        <v>1</v>
      </c>
      <c r="L14" s="1"/>
    </row>
    <row r="15" spans="1:12" x14ac:dyDescent="0.3">
      <c r="G15" s="2" t="s">
        <v>135</v>
      </c>
      <c r="H15" s="24">
        <v>1</v>
      </c>
      <c r="L15" s="1"/>
    </row>
    <row r="16" spans="1:12" x14ac:dyDescent="0.3">
      <c r="G16" s="2" t="s">
        <v>136</v>
      </c>
      <c r="H16" s="24">
        <v>1</v>
      </c>
      <c r="L16" s="1"/>
    </row>
    <row r="17" spans="1:12" x14ac:dyDescent="0.3">
      <c r="A17" s="3" t="s">
        <v>137</v>
      </c>
      <c r="L17" s="1"/>
    </row>
    <row r="18" spans="1:12" x14ac:dyDescent="0.3">
      <c r="L18" s="1"/>
    </row>
    <row r="19" spans="1:12" x14ac:dyDescent="0.3">
      <c r="C19" s="3" t="s">
        <v>157</v>
      </c>
      <c r="L19" s="1"/>
    </row>
    <row r="20" spans="1:12" x14ac:dyDescent="0.3">
      <c r="C20" s="2" t="s">
        <v>158</v>
      </c>
      <c r="D20" s="2" t="s">
        <v>159</v>
      </c>
      <c r="E20" s="2" t="s">
        <v>160</v>
      </c>
      <c r="F20" s="2" t="s">
        <v>120</v>
      </c>
      <c r="L20" s="1"/>
    </row>
    <row r="21" spans="1:12" x14ac:dyDescent="0.3">
      <c r="A21" s="3" t="s">
        <v>138</v>
      </c>
      <c r="B21" s="2" t="s">
        <v>139</v>
      </c>
      <c r="C21" s="24">
        <v>1.8351169303884849</v>
      </c>
      <c r="D21" s="24">
        <v>1.2297039166890793</v>
      </c>
      <c r="E21" s="24">
        <v>1.8123729822232097</v>
      </c>
      <c r="F21" s="24">
        <v>1.1363939597469344</v>
      </c>
      <c r="L21" s="1"/>
    </row>
    <row r="22" spans="1:12" x14ac:dyDescent="0.3">
      <c r="B22" s="2" t="s">
        <v>140</v>
      </c>
      <c r="C22" s="24">
        <v>1.5696785194655647</v>
      </c>
      <c r="D22" s="24">
        <v>0.99433185654027179</v>
      </c>
      <c r="E22" s="24">
        <v>1.5533316112215401</v>
      </c>
      <c r="F22" s="24">
        <v>1.1069271972913455</v>
      </c>
      <c r="L22" s="1"/>
    </row>
    <row r="23" spans="1:12" x14ac:dyDescent="0.3">
      <c r="B23" s="2" t="s">
        <v>141</v>
      </c>
      <c r="C23" s="24">
        <v>1.7265831198066905</v>
      </c>
      <c r="D23" s="24">
        <v>1.0937249746992819</v>
      </c>
      <c r="E23" s="24">
        <v>1.70860217945161</v>
      </c>
      <c r="F23" s="24">
        <v>1.2175753123951025</v>
      </c>
      <c r="L23" s="1"/>
    </row>
    <row r="24" spans="1:12" x14ac:dyDescent="0.3">
      <c r="B24" s="2" t="s">
        <v>142</v>
      </c>
      <c r="C24" s="24">
        <v>1.6557874779234345</v>
      </c>
      <c r="D24" s="24">
        <v>1.0488786184831662</v>
      </c>
      <c r="E24" s="24">
        <v>1.6385438158374968</v>
      </c>
      <c r="F24" s="24">
        <v>1.1676506810273013</v>
      </c>
      <c r="L24" s="1"/>
    </row>
    <row r="25" spans="1:12" x14ac:dyDescent="0.3">
      <c r="B25" s="2" t="s">
        <v>143</v>
      </c>
      <c r="C25" s="24">
        <v>1.5786264003721884</v>
      </c>
      <c r="D25" s="24">
        <v>1</v>
      </c>
      <c r="E25" s="24">
        <v>1.5621863073222655</v>
      </c>
      <c r="F25" s="24">
        <v>1.1132371853626852</v>
      </c>
      <c r="L25" s="1"/>
    </row>
    <row r="26" spans="1:12" x14ac:dyDescent="0.3">
      <c r="B26" s="2" t="s">
        <v>144</v>
      </c>
      <c r="C26" s="24">
        <v>1.6703470644681202</v>
      </c>
      <c r="D26" s="24">
        <v>1.0581015647998202</v>
      </c>
      <c r="E26" s="24">
        <v>1.652951776286542</v>
      </c>
      <c r="F26" s="24">
        <v>1.1779180078256044</v>
      </c>
      <c r="L26" s="1"/>
    </row>
    <row r="27" spans="1:12" x14ac:dyDescent="0.3">
      <c r="B27" s="2" t="s">
        <v>145</v>
      </c>
      <c r="C27" s="24">
        <v>1.6986553171486027</v>
      </c>
      <c r="D27" s="24">
        <v>1.0760337700852558</v>
      </c>
      <c r="E27" s="24">
        <v>1.6809652218435416</v>
      </c>
      <c r="F27" s="24">
        <v>1.1978808055649088</v>
      </c>
      <c r="L27" s="1"/>
    </row>
    <row r="28" spans="1:12" x14ac:dyDescent="0.3">
      <c r="B28" s="2" t="s">
        <v>146</v>
      </c>
      <c r="C28" s="24">
        <v>1.5786264003721884</v>
      </c>
      <c r="D28" s="24">
        <v>1</v>
      </c>
      <c r="E28" s="24">
        <v>1.5621863073222655</v>
      </c>
      <c r="F28" s="24">
        <v>1.1132371853626852</v>
      </c>
      <c r="L28" s="1"/>
    </row>
    <row r="29" spans="1:12" x14ac:dyDescent="0.3">
      <c r="B29" s="2" t="s">
        <v>147</v>
      </c>
      <c r="C29" s="24">
        <v>1.6235088881425834</v>
      </c>
      <c r="D29" s="24">
        <v>1.0284313551070812</v>
      </c>
      <c r="E29" s="24">
        <v>1.6066013809691648</v>
      </c>
      <c r="F29" s="24">
        <v>1.1448880270981392</v>
      </c>
      <c r="L29" s="1"/>
    </row>
    <row r="30" spans="1:12" x14ac:dyDescent="0.3">
      <c r="B30" s="2" t="s">
        <v>148</v>
      </c>
      <c r="C30" s="24">
        <v>1.5786264003721884</v>
      </c>
      <c r="D30" s="24">
        <v>1</v>
      </c>
      <c r="E30" s="24">
        <v>1.5621863073222655</v>
      </c>
      <c r="F30" s="24">
        <v>1.1132371853626852</v>
      </c>
      <c r="L30" s="1"/>
    </row>
    <row r="31" spans="1:12" x14ac:dyDescent="0.3">
      <c r="B31" s="2" t="s">
        <v>149</v>
      </c>
      <c r="C31" s="24">
        <v>1.7023928247879461</v>
      </c>
      <c r="D31" s="24">
        <v>1.0784013395357999</v>
      </c>
      <c r="E31" s="24">
        <v>1.6846638064208159</v>
      </c>
      <c r="F31" s="24">
        <v>1.2005164719161829</v>
      </c>
      <c r="L31" s="1"/>
    </row>
    <row r="32" spans="1:12" x14ac:dyDescent="0.3">
      <c r="B32" s="2" t="s">
        <v>150</v>
      </c>
      <c r="C32" s="24">
        <v>1.6326841139278414</v>
      </c>
      <c r="D32" s="24">
        <v>1.034243512931817</v>
      </c>
      <c r="E32" s="24">
        <v>1.6156810543389633</v>
      </c>
      <c r="F32" s="24">
        <v>1.1513583373158318</v>
      </c>
      <c r="L32" s="1"/>
    </row>
    <row r="33" spans="1:12" x14ac:dyDescent="0.3">
      <c r="B33" s="2" t="s">
        <v>151</v>
      </c>
      <c r="C33" s="24">
        <v>1.9833689702195398</v>
      </c>
      <c r="D33" s="24">
        <v>1.329046967269949</v>
      </c>
      <c r="E33" s="24">
        <v>1.958787625944252</v>
      </c>
      <c r="F33" s="24">
        <v>1.2281988577315592</v>
      </c>
      <c r="L33" s="1"/>
    </row>
    <row r="34" spans="1:12" x14ac:dyDescent="0.3">
      <c r="B34" s="2" t="s">
        <v>152</v>
      </c>
      <c r="C34" s="24">
        <v>1.750714396036847</v>
      </c>
      <c r="D34" s="24">
        <v>1.1090112236968075</v>
      </c>
      <c r="E34" s="24">
        <v>1.7324821483258628</v>
      </c>
      <c r="F34" s="24">
        <v>1.234592533203861</v>
      </c>
      <c r="L34" s="1"/>
    </row>
    <row r="35" spans="1:12" x14ac:dyDescent="0.3">
      <c r="B35" s="2" t="s">
        <v>153</v>
      </c>
      <c r="C35" s="24">
        <v>1.5786264003721884</v>
      </c>
      <c r="D35" s="24">
        <v>1</v>
      </c>
      <c r="E35" s="24">
        <v>1.5621863073222655</v>
      </c>
      <c r="F35" s="24">
        <v>1.1132371853626852</v>
      </c>
      <c r="L35" s="1"/>
    </row>
    <row r="36" spans="1:12" x14ac:dyDescent="0.3">
      <c r="B36" s="2" t="s">
        <v>154</v>
      </c>
      <c r="C36" s="24">
        <v>1.6096392268826722</v>
      </c>
      <c r="D36" s="24">
        <v>1.0196454503124817</v>
      </c>
      <c r="E36" s="24">
        <v>1.5928761608016044</v>
      </c>
      <c r="F36" s="24">
        <v>1.1351072311737347</v>
      </c>
      <c r="L36" s="1"/>
    </row>
    <row r="37" spans="1:12" x14ac:dyDescent="0.3">
      <c r="B37" s="2" t="s">
        <v>155</v>
      </c>
      <c r="C37" s="24">
        <v>1.5786264003721884</v>
      </c>
      <c r="D37" s="24">
        <v>1</v>
      </c>
      <c r="E37" s="24">
        <v>1.5621863073222655</v>
      </c>
      <c r="F37" s="24">
        <v>1.1132371853626852</v>
      </c>
      <c r="L37" s="1"/>
    </row>
    <row r="38" spans="1:12" x14ac:dyDescent="0.3">
      <c r="B38" s="2" t="s">
        <v>156</v>
      </c>
      <c r="C38" s="24">
        <v>1.7754385904684737</v>
      </c>
      <c r="D38" s="24">
        <v>1.1897137192657443</v>
      </c>
      <c r="E38" s="24">
        <v>1.7534342796784816</v>
      </c>
      <c r="F38" s="24">
        <v>1.099438219276234</v>
      </c>
      <c r="L38" s="1"/>
    </row>
    <row r="39" spans="1:12" x14ac:dyDescent="0.3">
      <c r="B39" s="2" t="s">
        <v>120</v>
      </c>
      <c r="C39" s="24">
        <v>1.5786264003721884</v>
      </c>
      <c r="D39" s="24">
        <v>1</v>
      </c>
      <c r="E39" s="24">
        <v>1.5621863073222655</v>
      </c>
      <c r="F39" s="24">
        <v>1.1132371853626852</v>
      </c>
      <c r="L39" s="1"/>
    </row>
    <row r="40" spans="1:12" x14ac:dyDescent="0.3">
      <c r="L40" s="1"/>
    </row>
    <row r="41" spans="1:12" x14ac:dyDescent="0.3">
      <c r="A41" s="3" t="s">
        <v>161</v>
      </c>
      <c r="L41" s="1"/>
    </row>
    <row r="42" spans="1:12" x14ac:dyDescent="0.3">
      <c r="L42" s="1"/>
    </row>
    <row r="43" spans="1:12" x14ac:dyDescent="0.3">
      <c r="C43" s="3" t="s">
        <v>193</v>
      </c>
      <c r="L43" s="1"/>
    </row>
    <row r="44" spans="1:12" x14ac:dyDescent="0.3">
      <c r="A44" s="3" t="s">
        <v>162</v>
      </c>
      <c r="C44" s="2" t="s">
        <v>194</v>
      </c>
      <c r="D44" s="2" t="s">
        <v>195</v>
      </c>
      <c r="E44" s="2" t="s">
        <v>196</v>
      </c>
      <c r="F44" s="2" t="s">
        <v>197</v>
      </c>
      <c r="G44" s="2" t="s">
        <v>120</v>
      </c>
      <c r="I44" s="2"/>
      <c r="L44" s="1"/>
    </row>
    <row r="45" spans="1:12" x14ac:dyDescent="0.3">
      <c r="A45" s="5">
        <v>0</v>
      </c>
      <c r="B45" s="2" t="s">
        <v>163</v>
      </c>
      <c r="C45" s="24">
        <v>1.2180009554381643</v>
      </c>
      <c r="D45" s="24">
        <v>1.3564918868124787</v>
      </c>
      <c r="E45" s="24">
        <v>1.1319018978562205</v>
      </c>
      <c r="F45" s="24">
        <v>0.97870780046020256</v>
      </c>
      <c r="G45" s="24">
        <v>1.6374088544298842</v>
      </c>
      <c r="I45" s="5"/>
      <c r="L45" s="1"/>
    </row>
    <row r="46" spans="1:12" x14ac:dyDescent="0.3">
      <c r="A46" s="31">
        <v>20</v>
      </c>
      <c r="B46" s="2" t="s">
        <v>164</v>
      </c>
      <c r="C46" s="24">
        <v>1.14592733288245</v>
      </c>
      <c r="D46" s="24">
        <v>1.2675551558275322</v>
      </c>
      <c r="E46" s="24">
        <v>1.0872624610824551</v>
      </c>
      <c r="F46" s="24">
        <v>0.9573923995353909</v>
      </c>
      <c r="G46" s="24">
        <v>1.5172810193595765</v>
      </c>
      <c r="L46" s="1"/>
    </row>
    <row r="47" spans="1:12" x14ac:dyDescent="0.3">
      <c r="A47" s="31">
        <f>A46+10</f>
        <v>30</v>
      </c>
      <c r="B47" s="2" t="s">
        <v>165</v>
      </c>
      <c r="C47" s="24">
        <v>1.0823402525913692</v>
      </c>
      <c r="D47" s="24">
        <v>1.1909545359223404</v>
      </c>
      <c r="E47" s="24">
        <v>1.0475785143839516</v>
      </c>
      <c r="F47" s="24">
        <v>0.93813711430751456</v>
      </c>
      <c r="G47" s="24">
        <v>1.4144368221837091</v>
      </c>
      <c r="L47" s="1"/>
    </row>
    <row r="48" spans="1:12" x14ac:dyDescent="0.3">
      <c r="A48" s="31">
        <f t="shared" ref="A48:A73" si="0">A47+10</f>
        <v>40</v>
      </c>
      <c r="B48" s="2" t="s">
        <v>166</v>
      </c>
      <c r="C48" s="24">
        <v>1.0259963671608257</v>
      </c>
      <c r="D48" s="24">
        <v>1.1248125393007156</v>
      </c>
      <c r="E48" s="24">
        <v>1.0121464420559996</v>
      </c>
      <c r="F48" s="24">
        <v>0.92057690455103058</v>
      </c>
      <c r="G48" s="24">
        <v>1.326134945781408</v>
      </c>
      <c r="L48" s="1"/>
    </row>
    <row r="49" spans="1:12" x14ac:dyDescent="0.3">
      <c r="A49" s="31">
        <f t="shared" si="0"/>
        <v>50</v>
      </c>
      <c r="B49" s="2" t="s">
        <v>167</v>
      </c>
      <c r="C49" s="24">
        <v>0.97584561523721547</v>
      </c>
      <c r="D49" s="24">
        <v>1.0675783639350014</v>
      </c>
      <c r="E49" s="24">
        <v>0.9803534983916482</v>
      </c>
      <c r="F49" s="24">
        <v>0.90437645249427812</v>
      </c>
      <c r="G49" s="24">
        <v>1.2501338666677888</v>
      </c>
      <c r="L49" s="1"/>
    </row>
    <row r="50" spans="1:12" x14ac:dyDescent="0.3">
      <c r="A50" s="31">
        <f t="shared" si="0"/>
        <v>60</v>
      </c>
      <c r="B50" s="2" t="s">
        <v>168</v>
      </c>
      <c r="C50" s="24">
        <v>0.93099572075779269</v>
      </c>
      <c r="D50" s="24">
        <v>1.0179630739167183</v>
      </c>
      <c r="E50" s="24">
        <v>0.95166178800220591</v>
      </c>
      <c r="F50" s="24">
        <v>0.88922533712034335</v>
      </c>
      <c r="G50" s="24">
        <v>1.1845897085783563</v>
      </c>
      <c r="L50" s="1"/>
    </row>
    <row r="51" spans="1:12" x14ac:dyDescent="0.3">
      <c r="A51" s="31">
        <f t="shared" si="0"/>
        <v>70</v>
      </c>
      <c r="B51" s="2" t="s">
        <v>169</v>
      </c>
      <c r="C51" s="24">
        <v>0.89068375356964469</v>
      </c>
      <c r="D51" s="24">
        <v>0.97488846165479071</v>
      </c>
      <c r="E51" s="24">
        <v>0.9255952916650475</v>
      </c>
      <c r="F51" s="24">
        <v>0.87483433957045653</v>
      </c>
      <c r="G51" s="24">
        <v>1.1279764231101941</v>
      </c>
      <c r="L51" s="1"/>
    </row>
    <row r="52" spans="1:12" x14ac:dyDescent="0.3">
      <c r="A52" s="31">
        <f t="shared" si="0"/>
        <v>80</v>
      </c>
      <c r="B52" s="2" t="s">
        <v>170</v>
      </c>
      <c r="C52" s="24">
        <v>0.85425327246112537</v>
      </c>
      <c r="D52" s="24">
        <v>0.93744647309847184</v>
      </c>
      <c r="E52" s="24">
        <v>0.90172937434552025</v>
      </c>
      <c r="F52" s="24">
        <v>0.8609327402852831</v>
      </c>
      <c r="G52" s="24">
        <v>1.0790230436817165</v>
      </c>
      <c r="L52" s="1"/>
    </row>
    <row r="53" spans="1:12" x14ac:dyDescent="0.3">
      <c r="A53" s="31">
        <f t="shared" si="0"/>
        <v>90</v>
      </c>
      <c r="B53" s="2" t="s">
        <v>171</v>
      </c>
      <c r="C53" s="24">
        <v>0.82113590907345269</v>
      </c>
      <c r="D53" s="24">
        <v>0.90486683425500647</v>
      </c>
      <c r="E53" s="24">
        <v>0.87968233607108914</v>
      </c>
      <c r="F53" s="24">
        <v>0.84726649572367918</v>
      </c>
      <c r="G53" s="24">
        <v>1.0366640690439275</v>
      </c>
      <c r="L53" s="1"/>
    </row>
    <row r="54" spans="1:12" x14ac:dyDescent="0.3">
      <c r="A54" s="31">
        <f t="shared" si="0"/>
        <v>100</v>
      </c>
      <c r="B54" s="2" t="s">
        <v>172</v>
      </c>
      <c r="C54" s="24">
        <v>0.79083650771972314</v>
      </c>
      <c r="D54" s="24">
        <v>0.87649108205509185</v>
      </c>
      <c r="E54" s="24">
        <v>0.85910866177142309</v>
      </c>
      <c r="F54" s="24">
        <v>0.8335972012619729</v>
      </c>
      <c r="G54" s="24">
        <v>1</v>
      </c>
      <c r="L54" s="1"/>
    </row>
    <row r="55" spans="1:12" x14ac:dyDescent="0.3">
      <c r="A55" s="31">
        <f t="shared" si="0"/>
        <v>110</v>
      </c>
      <c r="B55" s="2" t="s">
        <v>173</v>
      </c>
      <c r="C55" s="24">
        <v>0.7629211319518735</v>
      </c>
      <c r="D55" s="24">
        <v>0.85175162646625147</v>
      </c>
      <c r="E55" s="24">
        <v>0.83969369945637362</v>
      </c>
      <c r="F55" s="24">
        <v>0.81970175848391402</v>
      </c>
      <c r="G55" s="24">
        <v>0.96826577179808981</v>
      </c>
      <c r="L55" s="1"/>
    </row>
    <row r="56" spans="1:12" x14ac:dyDescent="0.3">
      <c r="A56" s="31">
        <f t="shared" si="0"/>
        <v>120</v>
      </c>
      <c r="B56" s="2" t="s">
        <v>174</v>
      </c>
      <c r="C56" s="24">
        <v>0.73700739860718856</v>
      </c>
      <c r="D56" s="24">
        <v>0.83015479073516441</v>
      </c>
      <c r="E56" s="24">
        <v>0.82114955196542638</v>
      </c>
      <c r="F56" s="24">
        <v>0.80537267056108552</v>
      </c>
      <c r="G56" s="24">
        <v>0.94080536199486009</v>
      </c>
      <c r="L56" s="1"/>
    </row>
    <row r="57" spans="1:12" x14ac:dyDescent="0.3">
      <c r="A57" s="31">
        <f t="shared" si="0"/>
        <v>130</v>
      </c>
      <c r="B57" s="2" t="s">
        <v>175</v>
      </c>
      <c r="C57" s="24">
        <v>0.71275671500372106</v>
      </c>
      <c r="D57" s="24">
        <v>0.81126701964226411</v>
      </c>
      <c r="E57" s="24">
        <v>0.80321200956640226</v>
      </c>
      <c r="F57" s="24">
        <v>0.79041888969895147</v>
      </c>
      <c r="G57" s="24">
        <v>0.91705125771061968</v>
      </c>
      <c r="L57" s="1"/>
    </row>
    <row r="58" spans="1:12" x14ac:dyDescent="0.3">
      <c r="A58" s="31">
        <f t="shared" si="0"/>
        <v>140</v>
      </c>
      <c r="B58" s="2" t="s">
        <v>176</v>
      </c>
      <c r="C58" s="24">
        <v>0.68986808309465064</v>
      </c>
      <c r="D58" s="24">
        <v>0.7947036312703798</v>
      </c>
      <c r="E58" s="24">
        <v>0.78563838161107147</v>
      </c>
      <c r="F58" s="24">
        <v>0.7746671365416592</v>
      </c>
      <c r="G58" s="24">
        <v>0.89650777199925724</v>
      </c>
      <c r="L58" s="1"/>
    </row>
    <row r="59" spans="1:12" x14ac:dyDescent="0.3">
      <c r="A59" s="31">
        <f t="shared" si="0"/>
        <v>150</v>
      </c>
      <c r="B59" s="2" t="s">
        <v>177</v>
      </c>
      <c r="C59" s="24">
        <v>0.66807320183355801</v>
      </c>
      <c r="D59" s="24">
        <v>0.7801196303630582</v>
      </c>
      <c r="E59" s="24">
        <v>0.76820610734392236</v>
      </c>
      <c r="F59" s="24">
        <v>0.75796360387137252</v>
      </c>
      <c r="G59" s="24">
        <v>0.8787374318832295</v>
      </c>
      <c r="L59" s="1"/>
    </row>
    <row r="60" spans="1:12" x14ac:dyDescent="0.3">
      <c r="A60" s="31">
        <f t="shared" si="0"/>
        <v>160</v>
      </c>
      <c r="B60" s="2" t="s">
        <v>178</v>
      </c>
      <c r="C60" s="24">
        <v>0.64713265033707035</v>
      </c>
      <c r="D60" s="24">
        <v>0.7672022114056215</v>
      </c>
      <c r="E60" s="24">
        <v>0.75071204043898154</v>
      </c>
      <c r="F60" s="24">
        <v>0.7401759468667316</v>
      </c>
      <c r="G60" s="24">
        <v>0.86334983895352924</v>
      </c>
      <c r="L60" s="1"/>
    </row>
    <row r="61" spans="1:12" x14ac:dyDescent="0.3">
      <c r="A61" s="31">
        <f t="shared" si="0"/>
        <v>170</v>
      </c>
      <c r="B61" s="2" t="s">
        <v>179</v>
      </c>
      <c r="C61" s="24">
        <v>0.62683297314744146</v>
      </c>
      <c r="D61" s="24">
        <v>0.75566466485016037</v>
      </c>
      <c r="E61" s="24">
        <v>0.73297231024411602</v>
      </c>
      <c r="F61" s="24">
        <v>0.72119545067639534</v>
      </c>
      <c r="G61" s="24">
        <v>0.84999254085823261</v>
      </c>
      <c r="L61" s="1"/>
    </row>
    <row r="62" spans="1:12" x14ac:dyDescent="0.3">
      <c r="A62" s="31">
        <f t="shared" si="0"/>
        <v>180</v>
      </c>
      <c r="B62" s="2" t="s">
        <v>180</v>
      </c>
      <c r="C62" s="24">
        <v>0.60698451768205985</v>
      </c>
      <c r="D62" s="24">
        <v>0.74524146613034081</v>
      </c>
      <c r="E62" s="24">
        <v>0.71482266619685386</v>
      </c>
      <c r="F62" s="24">
        <v>0.70093925432342552</v>
      </c>
      <c r="G62" s="24">
        <v>0.83834355845654518</v>
      </c>
      <c r="L62" s="1"/>
    </row>
    <row r="63" spans="1:12" x14ac:dyDescent="0.3">
      <c r="A63" s="31">
        <f t="shared" si="0"/>
        <v>190</v>
      </c>
      <c r="B63" s="2" t="s">
        <v>181</v>
      </c>
      <c r="C63" s="24">
        <v>0.58741989491753366</v>
      </c>
      <c r="D63" s="24">
        <v>0.73568437847243984</v>
      </c>
      <c r="E63" s="24">
        <v>0.6961192115007413</v>
      </c>
      <c r="F63" s="24">
        <v>0.67935249931166741</v>
      </c>
      <c r="G63" s="24">
        <v>0.82810529622246742</v>
      </c>
      <c r="L63" s="1"/>
    </row>
    <row r="64" spans="1:12" x14ac:dyDescent="0.3">
      <c r="A64" s="31">
        <f t="shared" si="0"/>
        <v>200</v>
      </c>
      <c r="B64" s="2" t="s">
        <v>182</v>
      </c>
      <c r="C64" s="24">
        <v>0.56799294918931165</v>
      </c>
      <c r="D64" s="24">
        <v>0.72675944008879423</v>
      </c>
      <c r="E64" s="24">
        <v>0.67673942894881456</v>
      </c>
      <c r="F64" s="24">
        <v>0.6564102631711366</v>
      </c>
      <c r="G64" s="24">
        <v>0.81899962802955173</v>
      </c>
      <c r="L64" s="1"/>
    </row>
    <row r="65" spans="1:12" x14ac:dyDescent="0.3">
      <c r="A65" s="31">
        <f t="shared" si="0"/>
        <v>210</v>
      </c>
      <c r="B65" s="2" t="s">
        <v>183</v>
      </c>
      <c r="C65" s="24">
        <v>0.54857813310340364</v>
      </c>
      <c r="D65" s="24">
        <v>0.71824473639519371</v>
      </c>
      <c r="E65" s="24">
        <v>0.65658339679982025</v>
      </c>
      <c r="F65" s="24">
        <v>0.6321191339988117</v>
      </c>
      <c r="G65" s="24">
        <v>0.81076400068636678</v>
      </c>
      <c r="L65" s="1"/>
    </row>
    <row r="66" spans="1:12" x14ac:dyDescent="0.3">
      <c r="A66" s="31">
        <f t="shared" si="0"/>
        <v>220</v>
      </c>
      <c r="B66" s="2" t="s">
        <v>184</v>
      </c>
      <c r="C66" s="24">
        <v>0.5290701901693412</v>
      </c>
      <c r="D66" s="24">
        <v>0.70992888007105437</v>
      </c>
      <c r="E66" s="24">
        <v>0.63557508694362175</v>
      </c>
      <c r="F66" s="24">
        <v>0.60651828321073908</v>
      </c>
      <c r="G66" s="24">
        <v>0.80314843640408129</v>
      </c>
      <c r="L66" s="1"/>
    </row>
    <row r="67" spans="1:12" x14ac:dyDescent="0.3">
      <c r="A67" s="31">
        <f t="shared" si="0"/>
        <v>230</v>
      </c>
      <c r="B67" s="2" t="s">
        <v>185</v>
      </c>
      <c r="C67" s="24">
        <v>0.50938405195780267</v>
      </c>
      <c r="D67" s="24">
        <v>0.70161013728398725</v>
      </c>
      <c r="E67" s="24">
        <v>0.61366363237030164</v>
      </c>
      <c r="F67" s="24">
        <v>0.57967990144489689</v>
      </c>
      <c r="G67" s="24">
        <v>0.79591334485122534</v>
      </c>
      <c r="L67" s="1"/>
    </row>
    <row r="68" spans="1:12" x14ac:dyDescent="0.3">
      <c r="A68" s="31">
        <f t="shared" si="0"/>
        <v>240</v>
      </c>
      <c r="B68" s="2" t="s">
        <v>186</v>
      </c>
      <c r="C68" s="24">
        <v>0.48945485935961869</v>
      </c>
      <c r="D68" s="24">
        <v>0.69309614812111819</v>
      </c>
      <c r="E68" s="24">
        <v>0.59082444734634743</v>
      </c>
      <c r="F68" s="24">
        <v>0.55170887778141953</v>
      </c>
      <c r="G68" s="24">
        <v>0.78882807708664526</v>
      </c>
      <c r="L68" s="1"/>
    </row>
    <row r="69" spans="1:12" x14ac:dyDescent="0.3">
      <c r="A69" s="31">
        <f t="shared" si="0"/>
        <v>250</v>
      </c>
      <c r="B69" s="2" t="s">
        <v>187</v>
      </c>
      <c r="C69" s="24">
        <v>0.46923801980784224</v>
      </c>
      <c r="D69" s="24">
        <v>0.68420419389694909</v>
      </c>
      <c r="E69" s="24">
        <v>0.5670600828545157</v>
      </c>
      <c r="F69" s="24">
        <v>0.52274162570570704</v>
      </c>
      <c r="G69" s="24">
        <v>0.78167016853348104</v>
      </c>
      <c r="L69" s="1"/>
    </row>
    <row r="70" spans="1:12" x14ac:dyDescent="0.3">
      <c r="A70" s="31">
        <f t="shared" si="0"/>
        <v>260</v>
      </c>
      <c r="B70" s="2" t="s">
        <v>188</v>
      </c>
      <c r="C70" s="24">
        <v>0.44870921499452104</v>
      </c>
      <c r="D70" s="24">
        <v>0.67476196411636413</v>
      </c>
      <c r="E70" s="24">
        <v>0.54240070285710085</v>
      </c>
      <c r="F70" s="24">
        <v>0.49294399052719445</v>
      </c>
      <c r="G70" s="24">
        <v>0.77422522704058794</v>
      </c>
      <c r="L70" s="1"/>
    </row>
    <row r="71" spans="1:12" x14ac:dyDescent="0.3">
      <c r="A71" s="31">
        <f t="shared" si="0"/>
        <v>270</v>
      </c>
      <c r="B71" s="2" t="s">
        <v>189</v>
      </c>
      <c r="C71" s="24">
        <v>0.42786427747218347</v>
      </c>
      <c r="D71" s="24">
        <v>0.66460877199848767</v>
      </c>
      <c r="E71" s="24">
        <v>0.51690407473882527</v>
      </c>
      <c r="F71" s="24">
        <v>0.4625082116486533</v>
      </c>
      <c r="G71" s="24">
        <v>0.76628742555892904</v>
      </c>
      <c r="L71" s="1"/>
    </row>
    <row r="72" spans="1:12" x14ac:dyDescent="0.3">
      <c r="A72" s="31">
        <f t="shared" si="0"/>
        <v>280</v>
      </c>
      <c r="B72" s="2" t="s">
        <v>190</v>
      </c>
      <c r="C72" s="24">
        <v>0.40671886028653248</v>
      </c>
      <c r="D72" s="24">
        <v>0.65359716017644287</v>
      </c>
      <c r="E72" s="24">
        <v>0.4906549805903489</v>
      </c>
      <c r="F72" s="24">
        <v>0.43164895783395374</v>
      </c>
      <c r="G72" s="24">
        <v>0.75766055752702655</v>
      </c>
      <c r="L72" s="1"/>
    </row>
    <row r="73" spans="1:12" x14ac:dyDescent="0.3">
      <c r="A73" s="31">
        <f t="shared" si="0"/>
        <v>290</v>
      </c>
      <c r="B73" s="2" t="s">
        <v>191</v>
      </c>
      <c r="C73" s="24">
        <v>0.38530783202270869</v>
      </c>
      <c r="D73" s="24">
        <v>0.64159482812441626</v>
      </c>
      <c r="E73" s="24">
        <v>0.46376397520245322</v>
      </c>
      <c r="F73" s="24">
        <v>0.4005985024242113</v>
      </c>
      <c r="G73" s="24">
        <v>0.74815960718267849</v>
      </c>
      <c r="L73" s="1"/>
    </row>
    <row r="74" spans="1:12" x14ac:dyDescent="0.3">
      <c r="A74" s="31">
        <v>300</v>
      </c>
      <c r="B74" s="2" t="s">
        <v>192</v>
      </c>
      <c r="C74" s="24">
        <v>0.33184090749194139</v>
      </c>
      <c r="D74" s="24">
        <v>0.57345782300694315</v>
      </c>
      <c r="E74" s="24">
        <v>0.3981582046638229</v>
      </c>
      <c r="F74" s="24">
        <v>0.33723965853738164</v>
      </c>
      <c r="G74" s="24">
        <v>0.67302895926298345</v>
      </c>
      <c r="L74" s="1"/>
    </row>
    <row r="75" spans="1:12" x14ac:dyDescent="0.3">
      <c r="L75" s="1"/>
    </row>
    <row r="76" spans="1:12" x14ac:dyDescent="0.3">
      <c r="A76" s="3" t="s">
        <v>198</v>
      </c>
      <c r="L76" s="1"/>
    </row>
    <row r="77" spans="1:12" x14ac:dyDescent="0.3">
      <c r="L77" s="1"/>
    </row>
    <row r="78" spans="1:12" x14ac:dyDescent="0.3">
      <c r="C78" s="3" t="s">
        <v>157</v>
      </c>
      <c r="L78" s="1"/>
    </row>
    <row r="79" spans="1:12" x14ac:dyDescent="0.3">
      <c r="A79" s="3" t="s">
        <v>162</v>
      </c>
      <c r="C79" s="2" t="s">
        <v>158</v>
      </c>
      <c r="D79" s="2" t="s">
        <v>159</v>
      </c>
      <c r="E79" s="2" t="s">
        <v>160</v>
      </c>
      <c r="F79" s="2" t="s">
        <v>120</v>
      </c>
      <c r="L79" s="1"/>
    </row>
    <row r="80" spans="1:12" x14ac:dyDescent="0.3">
      <c r="A80" s="5">
        <v>0</v>
      </c>
      <c r="B80" s="2" t="s">
        <v>163</v>
      </c>
      <c r="C80" s="24">
        <v>0.98378270688539438</v>
      </c>
      <c r="D80" s="24">
        <v>1</v>
      </c>
      <c r="E80" s="24">
        <v>0.82893474203439521</v>
      </c>
      <c r="F80" s="24">
        <v>1</v>
      </c>
      <c r="L80" s="1"/>
    </row>
    <row r="81" spans="1:12" x14ac:dyDescent="0.3">
      <c r="A81" s="31">
        <v>20</v>
      </c>
      <c r="B81" s="2" t="s">
        <v>164</v>
      </c>
      <c r="C81" s="24">
        <v>0.98825917851493705</v>
      </c>
      <c r="D81" s="24">
        <v>1</v>
      </c>
      <c r="E81" s="24">
        <v>0.8510600494794951</v>
      </c>
      <c r="F81" s="24">
        <v>1</v>
      </c>
      <c r="L81" s="1"/>
    </row>
    <row r="82" spans="1:12" x14ac:dyDescent="0.3">
      <c r="A82" s="31">
        <f>A81+10</f>
        <v>30</v>
      </c>
      <c r="B82" s="2" t="s">
        <v>165</v>
      </c>
      <c r="C82" s="24">
        <v>0.99208036835841307</v>
      </c>
      <c r="D82" s="24">
        <v>1</v>
      </c>
      <c r="E82" s="24">
        <v>0.87257632391178364</v>
      </c>
      <c r="F82" s="24">
        <v>1</v>
      </c>
      <c r="L82" s="1"/>
    </row>
    <row r="83" spans="1:12" x14ac:dyDescent="0.3">
      <c r="A83" s="31">
        <f t="shared" ref="A83:A108" si="1">A82+10</f>
        <v>40</v>
      </c>
      <c r="B83" s="2" t="s">
        <v>166</v>
      </c>
      <c r="C83" s="24">
        <v>0.99523853139773599</v>
      </c>
      <c r="D83" s="24">
        <v>1</v>
      </c>
      <c r="E83" s="24">
        <v>0.89340834280336023</v>
      </c>
      <c r="F83" s="24">
        <v>1</v>
      </c>
      <c r="L83" s="1"/>
    </row>
    <row r="84" spans="1:12" x14ac:dyDescent="0.3">
      <c r="A84" s="31">
        <f t="shared" si="1"/>
        <v>50</v>
      </c>
      <c r="B84" s="2" t="s">
        <v>167</v>
      </c>
      <c r="C84" s="24">
        <v>0.99772725135646734</v>
      </c>
      <c r="D84" s="24">
        <v>1</v>
      </c>
      <c r="E84" s="24">
        <v>0.91348188781829887</v>
      </c>
      <c r="F84" s="24">
        <v>1</v>
      </c>
      <c r="L84" s="1"/>
    </row>
    <row r="85" spans="1:12" x14ac:dyDescent="0.3">
      <c r="A85" s="31">
        <f t="shared" si="1"/>
        <v>60</v>
      </c>
      <c r="B85" s="2" t="s">
        <v>168</v>
      </c>
      <c r="C85" s="24">
        <v>0.99954146242072539</v>
      </c>
      <c r="D85" s="24">
        <v>1</v>
      </c>
      <c r="E85" s="24">
        <v>0.93272418104808508</v>
      </c>
      <c r="F85" s="24">
        <v>1</v>
      </c>
      <c r="L85" s="1"/>
    </row>
    <row r="86" spans="1:12" x14ac:dyDescent="0.3">
      <c r="A86" s="31">
        <f t="shared" si="1"/>
        <v>70</v>
      </c>
      <c r="B86" s="2" t="s">
        <v>169</v>
      </c>
      <c r="C86" s="24">
        <v>1.0006774664210905</v>
      </c>
      <c r="D86" s="24">
        <v>1</v>
      </c>
      <c r="E86" s="24">
        <v>0.95106432135328445</v>
      </c>
      <c r="F86" s="24">
        <v>1</v>
      </c>
      <c r="L86" s="1"/>
    </row>
    <row r="87" spans="1:12" x14ac:dyDescent="0.3">
      <c r="A87" s="31">
        <f t="shared" si="1"/>
        <v>80</v>
      </c>
      <c r="B87" s="2" t="s">
        <v>170</v>
      </c>
      <c r="C87" s="24">
        <v>1.0011329453939377</v>
      </c>
      <c r="D87" s="24">
        <v>1</v>
      </c>
      <c r="E87" s="24">
        <v>0.96843371718228044</v>
      </c>
      <c r="F87" s="24">
        <v>0.99999999999999989</v>
      </c>
      <c r="L87" s="1"/>
    </row>
    <row r="88" spans="1:12" x14ac:dyDescent="0.3">
      <c r="A88" s="31">
        <f t="shared" si="1"/>
        <v>90</v>
      </c>
      <c r="B88" s="2" t="s">
        <v>171</v>
      </c>
      <c r="C88" s="24">
        <v>1.0009069694624775</v>
      </c>
      <c r="D88" s="24">
        <v>1</v>
      </c>
      <c r="E88" s="24">
        <v>0.98476651219317712</v>
      </c>
      <c r="F88" s="24">
        <v>1</v>
      </c>
      <c r="L88" s="1"/>
    </row>
    <row r="89" spans="1:12" x14ac:dyDescent="0.3">
      <c r="A89" s="31">
        <f t="shared" si="1"/>
        <v>100</v>
      </c>
      <c r="B89" s="2" t="s">
        <v>172</v>
      </c>
      <c r="C89" s="24">
        <v>1</v>
      </c>
      <c r="D89" s="24">
        <v>1</v>
      </c>
      <c r="E89" s="24">
        <v>1</v>
      </c>
      <c r="F89" s="24">
        <v>1</v>
      </c>
      <c r="L89" s="1"/>
    </row>
    <row r="90" spans="1:12" x14ac:dyDescent="0.3">
      <c r="A90" s="31">
        <f t="shared" si="1"/>
        <v>110</v>
      </c>
      <c r="B90" s="2" t="s">
        <v>173</v>
      </c>
      <c r="C90" s="24">
        <v>0.99841388806026055</v>
      </c>
      <c r="D90" s="24">
        <v>1</v>
      </c>
      <c r="E90" s="24">
        <v>1.0140750244000183</v>
      </c>
      <c r="F90" s="24">
        <v>1</v>
      </c>
      <c r="L90" s="1"/>
    </row>
    <row r="91" spans="1:12" x14ac:dyDescent="0.3">
      <c r="A91" s="31">
        <f t="shared" si="1"/>
        <v>120</v>
      </c>
      <c r="B91" s="2" t="s">
        <v>174</v>
      </c>
      <c r="C91" s="24">
        <v>0.99615186808248113</v>
      </c>
      <c r="D91" s="24">
        <v>1</v>
      </c>
      <c r="E91" s="24">
        <v>1.0269363615156808</v>
      </c>
      <c r="F91" s="24">
        <v>0.99999999999999989</v>
      </c>
      <c r="L91" s="1"/>
    </row>
    <row r="92" spans="1:12" x14ac:dyDescent="0.3">
      <c r="A92" s="31">
        <f t="shared" si="1"/>
        <v>130</v>
      </c>
      <c r="B92" s="2" t="s">
        <v>175</v>
      </c>
      <c r="C92" s="24">
        <v>0.99321854690093281</v>
      </c>
      <c r="D92" s="24">
        <v>1</v>
      </c>
      <c r="E92" s="24">
        <v>1.0385330804020669</v>
      </c>
      <c r="F92" s="24">
        <v>1</v>
      </c>
      <c r="L92" s="1"/>
    </row>
    <row r="93" spans="1:12" x14ac:dyDescent="0.3">
      <c r="A93" s="31">
        <f t="shared" si="1"/>
        <v>140</v>
      </c>
      <c r="B93" s="2" t="s">
        <v>176</v>
      </c>
      <c r="C93" s="24">
        <v>0.98961988811136703</v>
      </c>
      <c r="D93" s="24">
        <v>1</v>
      </c>
      <c r="E93" s="24">
        <v>1.0488188788281005</v>
      </c>
      <c r="F93" s="24">
        <v>1</v>
      </c>
      <c r="L93" s="1"/>
    </row>
    <row r="94" spans="1:12" x14ac:dyDescent="0.3">
      <c r="A94" s="31">
        <f t="shared" si="1"/>
        <v>150</v>
      </c>
      <c r="B94" s="2" t="s">
        <v>177</v>
      </c>
      <c r="C94" s="24">
        <v>0.98536319186855748</v>
      </c>
      <c r="D94" s="24">
        <v>1</v>
      </c>
      <c r="E94" s="24">
        <v>1.0577523911357045</v>
      </c>
      <c r="F94" s="24">
        <v>1</v>
      </c>
      <c r="L94" s="1"/>
    </row>
    <row r="95" spans="1:12" x14ac:dyDescent="0.3">
      <c r="A95" s="31">
        <f t="shared" si="1"/>
        <v>160</v>
      </c>
      <c r="B95" s="2" t="s">
        <v>178</v>
      </c>
      <c r="C95" s="24">
        <v>0.98045707021074002</v>
      </c>
      <c r="D95" s="24">
        <v>1</v>
      </c>
      <c r="E95" s="24">
        <v>1.0652974653136464</v>
      </c>
      <c r="F95" s="24">
        <v>0.99999999999999989</v>
      </c>
      <c r="L95" s="1"/>
    </row>
    <row r="96" spans="1:12" x14ac:dyDescent="0.3">
      <c r="A96" s="31">
        <f t="shared" si="1"/>
        <v>170</v>
      </c>
      <c r="B96" s="2" t="s">
        <v>179</v>
      </c>
      <c r="C96" s="24">
        <v>0.97491141802769632</v>
      </c>
      <c r="D96" s="24">
        <v>1</v>
      </c>
      <c r="E96" s="24">
        <v>1.0714234066896193</v>
      </c>
      <c r="F96" s="24">
        <v>1</v>
      </c>
      <c r="L96" s="1"/>
    </row>
    <row r="97" spans="1:12" x14ac:dyDescent="0.3">
      <c r="A97" s="31">
        <f t="shared" si="1"/>
        <v>180</v>
      </c>
      <c r="B97" s="2" t="s">
        <v>180</v>
      </c>
      <c r="C97" s="24">
        <v>0.96873737980945795</v>
      </c>
      <c r="D97" s="24">
        <v>1</v>
      </c>
      <c r="E97" s="24">
        <v>1.0761051859421455</v>
      </c>
      <c r="F97" s="24">
        <v>1</v>
      </c>
      <c r="L97" s="1"/>
    </row>
    <row r="98" spans="1:12" x14ac:dyDescent="0.3">
      <c r="A98" s="31">
        <f t="shared" si="1"/>
        <v>190</v>
      </c>
      <c r="B98" s="2" t="s">
        <v>181</v>
      </c>
      <c r="C98" s="24">
        <v>0.96194731233202557</v>
      </c>
      <c r="D98" s="24">
        <v>1</v>
      </c>
      <c r="E98" s="24">
        <v>1.0793236094598013</v>
      </c>
      <c r="F98" s="24">
        <v>1</v>
      </c>
      <c r="L98" s="1"/>
    </row>
    <row r="99" spans="1:12" x14ac:dyDescent="0.3">
      <c r="A99" s="31">
        <f t="shared" si="1"/>
        <v>200</v>
      </c>
      <c r="B99" s="2" t="s">
        <v>182</v>
      </c>
      <c r="C99" s="24">
        <v>0.95455474345495295</v>
      </c>
      <c r="D99" s="24">
        <v>1</v>
      </c>
      <c r="E99" s="24">
        <v>1.0810654504251964</v>
      </c>
      <c r="F99" s="24">
        <v>1</v>
      </c>
      <c r="L99" s="1"/>
    </row>
    <row r="100" spans="1:12" x14ac:dyDescent="0.3">
      <c r="A100" s="31">
        <f t="shared" si="1"/>
        <v>210</v>
      </c>
      <c r="B100" s="2" t="s">
        <v>183</v>
      </c>
      <c r="C100" s="24">
        <v>0.946574327223066</v>
      </c>
      <c r="D100" s="24">
        <v>1</v>
      </c>
      <c r="E100" s="24">
        <v>1.0813235393709466</v>
      </c>
      <c r="F100" s="24">
        <v>1</v>
      </c>
      <c r="L100" s="1"/>
    </row>
    <row r="101" spans="1:12" x14ac:dyDescent="0.3">
      <c r="A101" s="31">
        <f t="shared" si="1"/>
        <v>220</v>
      </c>
      <c r="B101" s="2" t="s">
        <v>184</v>
      </c>
      <c r="C101" s="24">
        <v>0.9380217954808322</v>
      </c>
      <c r="D101" s="24">
        <v>1</v>
      </c>
      <c r="E101" s="24">
        <v>1.0800968133400608</v>
      </c>
      <c r="F101" s="24">
        <v>1</v>
      </c>
      <c r="L101" s="1"/>
    </row>
    <row r="102" spans="1:12" x14ac:dyDescent="0.3">
      <c r="A102" s="31">
        <f t="shared" si="1"/>
        <v>230</v>
      </c>
      <c r="B102" s="2" t="s">
        <v>185</v>
      </c>
      <c r="C102" s="24">
        <v>0.92891390622292214</v>
      </c>
      <c r="D102" s="24">
        <v>1</v>
      </c>
      <c r="E102" s="24">
        <v>1.0773903231790389</v>
      </c>
      <c r="F102" s="24">
        <v>1</v>
      </c>
      <c r="L102" s="1"/>
    </row>
    <row r="103" spans="1:12" x14ac:dyDescent="0.3">
      <c r="A103" s="31">
        <f t="shared" si="1"/>
        <v>240</v>
      </c>
      <c r="B103" s="2" t="s">
        <v>186</v>
      </c>
      <c r="C103" s="24">
        <v>0.91926838891817964</v>
      </c>
      <c r="D103" s="24">
        <v>1</v>
      </c>
      <c r="E103" s="24">
        <v>1.0732151988936525</v>
      </c>
      <c r="F103" s="24">
        <v>1</v>
      </c>
      <c r="L103" s="1"/>
    </row>
    <row r="104" spans="1:12" x14ac:dyDescent="0.3">
      <c r="A104" s="31">
        <f t="shared" si="1"/>
        <v>250</v>
      </c>
      <c r="B104" s="2" t="s">
        <v>187</v>
      </c>
      <c r="C104" s="24">
        <v>0.90910388705651179</v>
      </c>
      <c r="D104" s="24">
        <v>1</v>
      </c>
      <c r="E104" s="24">
        <v>1.0675885733999386</v>
      </c>
      <c r="F104" s="24">
        <v>1</v>
      </c>
      <c r="L104" s="1"/>
    </row>
    <row r="105" spans="1:12" x14ac:dyDescent="0.3">
      <c r="A105" s="31">
        <f t="shared" si="1"/>
        <v>260</v>
      </c>
      <c r="B105" s="2" t="s">
        <v>188</v>
      </c>
      <c r="C105" s="24">
        <v>0.8984398981790247</v>
      </c>
      <c r="D105" s="24">
        <v>1</v>
      </c>
      <c r="E105" s="24">
        <v>1.0605334654013832</v>
      </c>
      <c r="F105" s="24">
        <v>1</v>
      </c>
      <c r="L105" s="1"/>
    </row>
    <row r="106" spans="1:12" x14ac:dyDescent="0.3">
      <c r="A106" s="31">
        <f t="shared" si="1"/>
        <v>270</v>
      </c>
      <c r="B106" s="2" t="s">
        <v>189</v>
      </c>
      <c r="C106" s="24">
        <v>0.88729671166105317</v>
      </c>
      <c r="D106" s="24">
        <v>1</v>
      </c>
      <c r="E106" s="24">
        <v>1.052078622512703</v>
      </c>
      <c r="F106" s="24">
        <v>1</v>
      </c>
      <c r="L106" s="1"/>
    </row>
    <row r="107" spans="1:12" x14ac:dyDescent="0.3">
      <c r="A107" s="31">
        <f t="shared" si="1"/>
        <v>280</v>
      </c>
      <c r="B107" s="2" t="s">
        <v>190</v>
      </c>
      <c r="C107" s="24">
        <v>0.87569534452546982</v>
      </c>
      <c r="D107" s="24">
        <v>1</v>
      </c>
      <c r="E107" s="24">
        <v>1.0422583261263196</v>
      </c>
      <c r="F107" s="24">
        <v>0.99999999999999978</v>
      </c>
      <c r="L107" s="1"/>
    </row>
    <row r="108" spans="1:12" x14ac:dyDescent="0.3">
      <c r="A108" s="31">
        <f t="shared" si="1"/>
        <v>290</v>
      </c>
      <c r="B108" s="2" t="s">
        <v>191</v>
      </c>
      <c r="C108" s="24">
        <v>0.86365747556983874</v>
      </c>
      <c r="D108" s="24">
        <v>1</v>
      </c>
      <c r="E108" s="24">
        <v>1.0311121598749342</v>
      </c>
      <c r="F108" s="24">
        <v>0.99999999999999989</v>
      </c>
      <c r="L108" s="1"/>
    </row>
    <row r="109" spans="1:12" x14ac:dyDescent="0.3">
      <c r="A109" s="31">
        <v>300</v>
      </c>
      <c r="B109" s="2" t="s">
        <v>192</v>
      </c>
      <c r="C109" s="24">
        <v>0.8512053780955311</v>
      </c>
      <c r="D109" s="24">
        <v>1</v>
      </c>
      <c r="E109" s="24">
        <v>1.0186847438783333</v>
      </c>
      <c r="F109" s="24">
        <v>1</v>
      </c>
      <c r="L109" s="1"/>
    </row>
    <row r="110" spans="1:12" x14ac:dyDescent="0.3">
      <c r="L110" s="1"/>
    </row>
    <row r="111" spans="1:12" x14ac:dyDescent="0.3">
      <c r="A111" s="3" t="s">
        <v>199</v>
      </c>
      <c r="L111" s="1"/>
    </row>
    <row r="112" spans="1:12" x14ac:dyDescent="0.3">
      <c r="L112" s="1"/>
    </row>
    <row r="113" spans="1:21" x14ac:dyDescent="0.3">
      <c r="C113" s="3" t="s">
        <v>138</v>
      </c>
      <c r="L113" s="1"/>
    </row>
    <row r="114" spans="1:21" x14ac:dyDescent="0.3">
      <c r="C114" s="2" t="s">
        <v>139</v>
      </c>
      <c r="D114" s="2" t="s">
        <v>140</v>
      </c>
      <c r="E114" s="2" t="s">
        <v>141</v>
      </c>
      <c r="F114" s="2" t="s">
        <v>142</v>
      </c>
      <c r="G114" s="2" t="s">
        <v>143</v>
      </c>
      <c r="H114" s="2" t="s">
        <v>144</v>
      </c>
      <c r="I114" s="2" t="s">
        <v>145</v>
      </c>
      <c r="J114" s="2" t="s">
        <v>146</v>
      </c>
      <c r="K114" s="2" t="s">
        <v>147</v>
      </c>
      <c r="L114" s="2" t="s">
        <v>148</v>
      </c>
      <c r="M114" s="2" t="s">
        <v>149</v>
      </c>
      <c r="N114" s="2" t="s">
        <v>150</v>
      </c>
      <c r="O114" s="2" t="s">
        <v>151</v>
      </c>
      <c r="P114" s="2" t="s">
        <v>152</v>
      </c>
      <c r="Q114" s="2" t="s">
        <v>153</v>
      </c>
      <c r="R114" s="2" t="s">
        <v>154</v>
      </c>
      <c r="S114" s="2" t="s">
        <v>155</v>
      </c>
      <c r="T114" s="2" t="s">
        <v>156</v>
      </c>
      <c r="U114" s="2" t="s">
        <v>120</v>
      </c>
    </row>
    <row r="115" spans="1:21" x14ac:dyDescent="0.3">
      <c r="A115" s="3" t="s">
        <v>200</v>
      </c>
      <c r="B115" s="30">
        <v>35</v>
      </c>
      <c r="C115" s="24">
        <v>1.0221034775216671</v>
      </c>
      <c r="D115" s="24">
        <v>0.96872592562936755</v>
      </c>
      <c r="E115" s="24">
        <v>0.96872592562936755</v>
      </c>
      <c r="F115" s="24">
        <v>0.96872592562936755</v>
      </c>
      <c r="G115" s="24">
        <v>0.96872592562936743</v>
      </c>
      <c r="H115" s="24">
        <v>0.96872592562936755</v>
      </c>
      <c r="I115" s="24">
        <v>0.96872592562936755</v>
      </c>
      <c r="J115" s="24">
        <v>0.96872592562936743</v>
      </c>
      <c r="K115" s="24">
        <v>0.96872592562936743</v>
      </c>
      <c r="L115" s="24">
        <v>0.96872592562936743</v>
      </c>
      <c r="M115" s="24">
        <v>0.96872592562936755</v>
      </c>
      <c r="N115" s="24">
        <v>0.96872592562936755</v>
      </c>
      <c r="O115" s="24">
        <v>1.0221034775216669</v>
      </c>
      <c r="P115" s="24">
        <v>0.96872592562936755</v>
      </c>
      <c r="Q115" s="24">
        <v>0.96872592562936743</v>
      </c>
      <c r="R115" s="24">
        <v>0.96872592562936743</v>
      </c>
      <c r="S115" s="24">
        <v>0.96872592562936743</v>
      </c>
      <c r="T115" s="24">
        <v>1.0221034775216671</v>
      </c>
      <c r="U115" s="24">
        <v>0.96872592562936743</v>
      </c>
    </row>
    <row r="116" spans="1:21" x14ac:dyDescent="0.3">
      <c r="B116" s="30">
        <v>36</v>
      </c>
      <c r="C116" s="24">
        <v>1.0221034775216671</v>
      </c>
      <c r="D116" s="24">
        <v>0.96872592562936755</v>
      </c>
      <c r="E116" s="24">
        <v>0.96872592562936755</v>
      </c>
      <c r="F116" s="24">
        <v>0.96872592562936755</v>
      </c>
      <c r="G116" s="24">
        <v>0.96872592562936743</v>
      </c>
      <c r="H116" s="24">
        <v>0.96872592562936755</v>
      </c>
      <c r="I116" s="24">
        <v>0.96872592562936755</v>
      </c>
      <c r="J116" s="24">
        <v>0.96872592562936743</v>
      </c>
      <c r="K116" s="24">
        <v>0.96872592562936743</v>
      </c>
      <c r="L116" s="24">
        <v>0.96872592562936743</v>
      </c>
      <c r="M116" s="24">
        <v>0.96872592562936755</v>
      </c>
      <c r="N116" s="24">
        <v>0.96872592562936755</v>
      </c>
      <c r="O116" s="24">
        <v>1.0221034775216669</v>
      </c>
      <c r="P116" s="24">
        <v>0.96872592562936755</v>
      </c>
      <c r="Q116" s="24">
        <v>0.96872592562936743</v>
      </c>
      <c r="R116" s="24">
        <v>0.96872592562936743</v>
      </c>
      <c r="S116" s="24">
        <v>0.96872592562936743</v>
      </c>
      <c r="T116" s="24">
        <v>1.0221034775216671</v>
      </c>
      <c r="U116" s="24">
        <v>0.96872592562936743</v>
      </c>
    </row>
    <row r="117" spans="1:21" x14ac:dyDescent="0.3">
      <c r="B117" s="30">
        <v>37</v>
      </c>
      <c r="C117" s="24">
        <v>1.0221034775216671</v>
      </c>
      <c r="D117" s="24">
        <v>0.96872592562936755</v>
      </c>
      <c r="E117" s="24">
        <v>0.96872592562936755</v>
      </c>
      <c r="F117" s="24">
        <v>0.96872592562936755</v>
      </c>
      <c r="G117" s="24">
        <v>0.96872592562936743</v>
      </c>
      <c r="H117" s="24">
        <v>0.96872592562936755</v>
      </c>
      <c r="I117" s="24">
        <v>0.96872592562936755</v>
      </c>
      <c r="J117" s="24">
        <v>0.96872592562936743</v>
      </c>
      <c r="K117" s="24">
        <v>0.96872592562936743</v>
      </c>
      <c r="L117" s="24">
        <v>0.96872592562936743</v>
      </c>
      <c r="M117" s="24">
        <v>0.96872592562936755</v>
      </c>
      <c r="N117" s="24">
        <v>0.96872592562936755</v>
      </c>
      <c r="O117" s="24">
        <v>1.0221034775216669</v>
      </c>
      <c r="P117" s="24">
        <v>0.96872592562936755</v>
      </c>
      <c r="Q117" s="24">
        <v>0.96872592562936743</v>
      </c>
      <c r="R117" s="24">
        <v>0.96872592562936743</v>
      </c>
      <c r="S117" s="24">
        <v>0.96872592562936743</v>
      </c>
      <c r="T117" s="24">
        <v>1.0221034775216671</v>
      </c>
      <c r="U117" s="24">
        <v>0.96872592562936743</v>
      </c>
    </row>
    <row r="118" spans="1:21" x14ac:dyDescent="0.3">
      <c r="B118" s="30">
        <v>38</v>
      </c>
      <c r="C118" s="24">
        <v>1.0221034775216671</v>
      </c>
      <c r="D118" s="24">
        <v>0.96872592562936755</v>
      </c>
      <c r="E118" s="24">
        <v>0.96872592562936755</v>
      </c>
      <c r="F118" s="24">
        <v>0.96872592562936755</v>
      </c>
      <c r="G118" s="24">
        <v>0.96872592562936743</v>
      </c>
      <c r="H118" s="24">
        <v>0.96872592562936755</v>
      </c>
      <c r="I118" s="24">
        <v>0.96872592562936755</v>
      </c>
      <c r="J118" s="24">
        <v>0.96872592562936743</v>
      </c>
      <c r="K118" s="24">
        <v>0.96872592562936743</v>
      </c>
      <c r="L118" s="24">
        <v>0.96872592562936743</v>
      </c>
      <c r="M118" s="24">
        <v>0.96872592562936755</v>
      </c>
      <c r="N118" s="24">
        <v>0.96872592562936755</v>
      </c>
      <c r="O118" s="24">
        <v>1.0221034775216669</v>
      </c>
      <c r="P118" s="24">
        <v>0.96872592562936755</v>
      </c>
      <c r="Q118" s="24">
        <v>0.96872592562936743</v>
      </c>
      <c r="R118" s="24">
        <v>0.96872592562936743</v>
      </c>
      <c r="S118" s="24">
        <v>0.96872592562936743</v>
      </c>
      <c r="T118" s="24">
        <v>1.0221034775216671</v>
      </c>
      <c r="U118" s="24">
        <v>0.96872592562936743</v>
      </c>
    </row>
    <row r="119" spans="1:21" x14ac:dyDescent="0.3">
      <c r="B119" s="30">
        <v>39</v>
      </c>
      <c r="C119" s="24">
        <v>1.0221034775216671</v>
      </c>
      <c r="D119" s="24">
        <v>0.96872592562936755</v>
      </c>
      <c r="E119" s="24">
        <v>0.96872592562936755</v>
      </c>
      <c r="F119" s="24">
        <v>0.96872592562936755</v>
      </c>
      <c r="G119" s="24">
        <v>0.96872592562936743</v>
      </c>
      <c r="H119" s="24">
        <v>0.96872592562936755</v>
      </c>
      <c r="I119" s="24">
        <v>0.96872592562936755</v>
      </c>
      <c r="J119" s="24">
        <v>0.96872592562936743</v>
      </c>
      <c r="K119" s="24">
        <v>0.96872592562936743</v>
      </c>
      <c r="L119" s="24">
        <v>0.96872592562936743</v>
      </c>
      <c r="M119" s="24">
        <v>0.96872592562936755</v>
      </c>
      <c r="N119" s="24">
        <v>0.96872592562936755</v>
      </c>
      <c r="O119" s="24">
        <v>1.0221034775216669</v>
      </c>
      <c r="P119" s="24">
        <v>0.96872592562936755</v>
      </c>
      <c r="Q119" s="24">
        <v>0.96872592562936743</v>
      </c>
      <c r="R119" s="24">
        <v>0.96872592562936743</v>
      </c>
      <c r="S119" s="24">
        <v>0.96872592562936743</v>
      </c>
      <c r="T119" s="24">
        <v>1.0221034775216671</v>
      </c>
      <c r="U119" s="24">
        <v>0.96872592562936743</v>
      </c>
    </row>
    <row r="120" spans="1:21" x14ac:dyDescent="0.3">
      <c r="B120" s="30">
        <v>40</v>
      </c>
      <c r="C120" s="24">
        <v>1.0221034775216671</v>
      </c>
      <c r="D120" s="24">
        <v>0.96872592562936755</v>
      </c>
      <c r="E120" s="24">
        <v>0.96872592562936755</v>
      </c>
      <c r="F120" s="24">
        <v>0.96872592562936755</v>
      </c>
      <c r="G120" s="24">
        <v>0.96872592562936743</v>
      </c>
      <c r="H120" s="24">
        <v>0.96872592562936755</v>
      </c>
      <c r="I120" s="24">
        <v>0.96872592562936755</v>
      </c>
      <c r="J120" s="24">
        <v>0.96872592562936743</v>
      </c>
      <c r="K120" s="24">
        <v>0.96872592562936743</v>
      </c>
      <c r="L120" s="24">
        <v>0.96872592562936743</v>
      </c>
      <c r="M120" s="24">
        <v>0.96872592562936755</v>
      </c>
      <c r="N120" s="24">
        <v>0.96872592562936755</v>
      </c>
      <c r="O120" s="24">
        <v>1.0221034775216669</v>
      </c>
      <c r="P120" s="24">
        <v>0.96872592562936755</v>
      </c>
      <c r="Q120" s="24">
        <v>0.96872592562936743</v>
      </c>
      <c r="R120" s="24">
        <v>0.96872592562936743</v>
      </c>
      <c r="S120" s="24">
        <v>0.96872592562936743</v>
      </c>
      <c r="T120" s="24">
        <v>1.0221034775216671</v>
      </c>
      <c r="U120" s="24">
        <v>0.96872592562936743</v>
      </c>
    </row>
    <row r="121" spans="1:21" x14ac:dyDescent="0.3">
      <c r="B121" s="30">
        <v>41</v>
      </c>
      <c r="C121" s="24">
        <v>1.0221034775216671</v>
      </c>
      <c r="D121" s="24">
        <v>0.96872592562936755</v>
      </c>
      <c r="E121" s="24">
        <v>0.96872592562936755</v>
      </c>
      <c r="F121" s="24">
        <v>0.96872592562936755</v>
      </c>
      <c r="G121" s="24">
        <v>0.96872592562936743</v>
      </c>
      <c r="H121" s="24">
        <v>0.96872592562936755</v>
      </c>
      <c r="I121" s="24">
        <v>0.96872592562936755</v>
      </c>
      <c r="J121" s="24">
        <v>0.96872592562936743</v>
      </c>
      <c r="K121" s="24">
        <v>0.96872592562936743</v>
      </c>
      <c r="L121" s="24">
        <v>0.96872592562936743</v>
      </c>
      <c r="M121" s="24">
        <v>0.96872592562936755</v>
      </c>
      <c r="N121" s="24">
        <v>0.96872592562936755</v>
      </c>
      <c r="O121" s="24">
        <v>1.0221034775216669</v>
      </c>
      <c r="P121" s="24">
        <v>0.96872592562936755</v>
      </c>
      <c r="Q121" s="24">
        <v>0.96872592562936743</v>
      </c>
      <c r="R121" s="24">
        <v>0.96872592562936743</v>
      </c>
      <c r="S121" s="24">
        <v>0.96872592562936743</v>
      </c>
      <c r="T121" s="24">
        <v>1.0221034775216671</v>
      </c>
      <c r="U121" s="24">
        <v>0.96872592562936743</v>
      </c>
    </row>
    <row r="122" spans="1:21" x14ac:dyDescent="0.3">
      <c r="B122" s="30">
        <v>42</v>
      </c>
      <c r="C122" s="24">
        <v>1.0221034775216671</v>
      </c>
      <c r="D122" s="24">
        <v>0.96872592562936755</v>
      </c>
      <c r="E122" s="24">
        <v>0.96872592562936755</v>
      </c>
      <c r="F122" s="24">
        <v>0.96872592562936755</v>
      </c>
      <c r="G122" s="24">
        <v>0.96872592562936743</v>
      </c>
      <c r="H122" s="24">
        <v>0.96872592562936755</v>
      </c>
      <c r="I122" s="24">
        <v>0.96872592562936755</v>
      </c>
      <c r="J122" s="24">
        <v>0.96872592562936743</v>
      </c>
      <c r="K122" s="24">
        <v>0.96872592562936743</v>
      </c>
      <c r="L122" s="24">
        <v>0.96872592562936743</v>
      </c>
      <c r="M122" s="24">
        <v>0.96872592562936755</v>
      </c>
      <c r="N122" s="24">
        <v>0.96872592562936755</v>
      </c>
      <c r="O122" s="24">
        <v>1.0221034775216669</v>
      </c>
      <c r="P122" s="24">
        <v>0.96872592562936755</v>
      </c>
      <c r="Q122" s="24">
        <v>0.96872592562936743</v>
      </c>
      <c r="R122" s="24">
        <v>0.96872592562936743</v>
      </c>
      <c r="S122" s="24">
        <v>0.96872592562936743</v>
      </c>
      <c r="T122" s="24">
        <v>1.0221034775216671</v>
      </c>
      <c r="U122" s="24">
        <v>0.96872592562936743</v>
      </c>
    </row>
    <row r="123" spans="1:21" x14ac:dyDescent="0.3">
      <c r="B123" s="30">
        <v>43</v>
      </c>
      <c r="C123" s="24">
        <v>1.0221034775216671</v>
      </c>
      <c r="D123" s="24">
        <v>0.96872592562936755</v>
      </c>
      <c r="E123" s="24">
        <v>0.96872592562936755</v>
      </c>
      <c r="F123" s="24">
        <v>0.96872592562936755</v>
      </c>
      <c r="G123" s="24">
        <v>0.96872592562936743</v>
      </c>
      <c r="H123" s="24">
        <v>0.96872592562936755</v>
      </c>
      <c r="I123" s="24">
        <v>0.96872592562936755</v>
      </c>
      <c r="J123" s="24">
        <v>0.96872592562936743</v>
      </c>
      <c r="K123" s="24">
        <v>0.96872592562936743</v>
      </c>
      <c r="L123" s="24">
        <v>0.96872592562936743</v>
      </c>
      <c r="M123" s="24">
        <v>0.96872592562936755</v>
      </c>
      <c r="N123" s="24">
        <v>0.96872592562936755</v>
      </c>
      <c r="O123" s="24">
        <v>1.0221034775216669</v>
      </c>
      <c r="P123" s="24">
        <v>0.96872592562936755</v>
      </c>
      <c r="Q123" s="24">
        <v>0.96872592562936743</v>
      </c>
      <c r="R123" s="24">
        <v>0.96872592562936743</v>
      </c>
      <c r="S123" s="24">
        <v>0.96872592562936743</v>
      </c>
      <c r="T123" s="24">
        <v>1.0221034775216671</v>
      </c>
      <c r="U123" s="24">
        <v>0.96872592562936743</v>
      </c>
    </row>
    <row r="124" spans="1:21" x14ac:dyDescent="0.3">
      <c r="B124" s="30">
        <v>44</v>
      </c>
      <c r="C124" s="24">
        <v>1.0221034775216671</v>
      </c>
      <c r="D124" s="24">
        <v>0.96872592562936755</v>
      </c>
      <c r="E124" s="24">
        <v>0.96872592562936755</v>
      </c>
      <c r="F124" s="24">
        <v>0.96872592562936755</v>
      </c>
      <c r="G124" s="24">
        <v>0.96872592562936743</v>
      </c>
      <c r="H124" s="24">
        <v>0.96872592562936755</v>
      </c>
      <c r="I124" s="24">
        <v>0.96872592562936755</v>
      </c>
      <c r="J124" s="24">
        <v>0.96872592562936743</v>
      </c>
      <c r="K124" s="24">
        <v>0.96872592562936743</v>
      </c>
      <c r="L124" s="24">
        <v>0.96872592562936743</v>
      </c>
      <c r="M124" s="24">
        <v>0.96872592562936755</v>
      </c>
      <c r="N124" s="24">
        <v>0.96872592562936755</v>
      </c>
      <c r="O124" s="24">
        <v>1.0221034775216669</v>
      </c>
      <c r="P124" s="24">
        <v>0.96872592562936755</v>
      </c>
      <c r="Q124" s="24">
        <v>0.96872592562936743</v>
      </c>
      <c r="R124" s="24">
        <v>0.96872592562936743</v>
      </c>
      <c r="S124" s="24">
        <v>0.96872592562936743</v>
      </c>
      <c r="T124" s="24">
        <v>1.0221034775216671</v>
      </c>
      <c r="U124" s="24">
        <v>0.96872592562936743</v>
      </c>
    </row>
    <row r="125" spans="1:21" x14ac:dyDescent="0.3">
      <c r="B125" s="30">
        <v>45</v>
      </c>
      <c r="C125" s="24">
        <v>1.0221034775216671</v>
      </c>
      <c r="D125" s="24">
        <v>0.96872592562936755</v>
      </c>
      <c r="E125" s="24">
        <v>0.96872592562936755</v>
      </c>
      <c r="F125" s="24">
        <v>0.96872592562936755</v>
      </c>
      <c r="G125" s="24">
        <v>0.96872592562936743</v>
      </c>
      <c r="H125" s="24">
        <v>0.96872592562936755</v>
      </c>
      <c r="I125" s="24">
        <v>0.96872592562936755</v>
      </c>
      <c r="J125" s="24">
        <v>0.96872592562936743</v>
      </c>
      <c r="K125" s="24">
        <v>0.96872592562936743</v>
      </c>
      <c r="L125" s="24">
        <v>0.96872592562936743</v>
      </c>
      <c r="M125" s="24">
        <v>0.96872592562936755</v>
      </c>
      <c r="N125" s="24">
        <v>0.96872592562936755</v>
      </c>
      <c r="O125" s="24">
        <v>1.0221034775216669</v>
      </c>
      <c r="P125" s="24">
        <v>0.96872592562936755</v>
      </c>
      <c r="Q125" s="24">
        <v>0.96872592562936743</v>
      </c>
      <c r="R125" s="24">
        <v>0.96872592562936743</v>
      </c>
      <c r="S125" s="24">
        <v>0.96872592562936743</v>
      </c>
      <c r="T125" s="24">
        <v>1.0221034775216671</v>
      </c>
      <c r="U125" s="24">
        <v>0.96872592562936743</v>
      </c>
    </row>
    <row r="126" spans="1:21" x14ac:dyDescent="0.3">
      <c r="B126" s="30">
        <v>46</v>
      </c>
      <c r="C126" s="24">
        <v>1.0221034775216671</v>
      </c>
      <c r="D126" s="24">
        <v>0.96872592562936755</v>
      </c>
      <c r="E126" s="24">
        <v>0.96872592562936755</v>
      </c>
      <c r="F126" s="24">
        <v>0.96872592562936755</v>
      </c>
      <c r="G126" s="24">
        <v>0.96872592562936743</v>
      </c>
      <c r="H126" s="24">
        <v>0.96872592562936755</v>
      </c>
      <c r="I126" s="24">
        <v>0.96872592562936755</v>
      </c>
      <c r="J126" s="24">
        <v>0.96872592562936743</v>
      </c>
      <c r="K126" s="24">
        <v>0.96872592562936743</v>
      </c>
      <c r="L126" s="24">
        <v>0.96872592562936743</v>
      </c>
      <c r="M126" s="24">
        <v>0.96872592562936755</v>
      </c>
      <c r="N126" s="24">
        <v>0.96872592562936755</v>
      </c>
      <c r="O126" s="24">
        <v>1.0221034775216669</v>
      </c>
      <c r="P126" s="24">
        <v>0.96872592562936755</v>
      </c>
      <c r="Q126" s="24">
        <v>0.96872592562936743</v>
      </c>
      <c r="R126" s="24">
        <v>0.96872592562936743</v>
      </c>
      <c r="S126" s="24">
        <v>0.96872592562936743</v>
      </c>
      <c r="T126" s="24">
        <v>1.0221034775216671</v>
      </c>
      <c r="U126" s="24">
        <v>0.96872592562936743</v>
      </c>
    </row>
    <row r="127" spans="1:21" x14ac:dyDescent="0.3">
      <c r="B127" s="30">
        <v>47</v>
      </c>
      <c r="C127" s="24">
        <v>1.0221034775216671</v>
      </c>
      <c r="D127" s="24">
        <v>0.96872592562936755</v>
      </c>
      <c r="E127" s="24">
        <v>0.96872592562936755</v>
      </c>
      <c r="F127" s="24">
        <v>0.96872592562936755</v>
      </c>
      <c r="G127" s="24">
        <v>0.96872592562936743</v>
      </c>
      <c r="H127" s="24">
        <v>0.96872592562936755</v>
      </c>
      <c r="I127" s="24">
        <v>0.96872592562936755</v>
      </c>
      <c r="J127" s="24">
        <v>0.96872592562936743</v>
      </c>
      <c r="K127" s="24">
        <v>0.96872592562936743</v>
      </c>
      <c r="L127" s="24">
        <v>0.96872592562936743</v>
      </c>
      <c r="M127" s="24">
        <v>0.96872592562936755</v>
      </c>
      <c r="N127" s="24">
        <v>0.96872592562936755</v>
      </c>
      <c r="O127" s="24">
        <v>1.0221034775216669</v>
      </c>
      <c r="P127" s="24">
        <v>0.96872592562936755</v>
      </c>
      <c r="Q127" s="24">
        <v>0.96872592562936743</v>
      </c>
      <c r="R127" s="24">
        <v>0.96872592562936743</v>
      </c>
      <c r="S127" s="24">
        <v>0.96872592562936743</v>
      </c>
      <c r="T127" s="24">
        <v>1.0221034775216671</v>
      </c>
      <c r="U127" s="24">
        <v>0.96872592562936743</v>
      </c>
    </row>
    <row r="128" spans="1:21" x14ac:dyDescent="0.3">
      <c r="B128" s="30">
        <v>48</v>
      </c>
      <c r="C128" s="24">
        <v>1.0221034775216671</v>
      </c>
      <c r="D128" s="24">
        <v>0.96872592562936755</v>
      </c>
      <c r="E128" s="24">
        <v>0.96872592562936755</v>
      </c>
      <c r="F128" s="24">
        <v>0.96872592562936755</v>
      </c>
      <c r="G128" s="24">
        <v>0.96872592562936743</v>
      </c>
      <c r="H128" s="24">
        <v>0.96872592562936755</v>
      </c>
      <c r="I128" s="24">
        <v>0.96872592562936755</v>
      </c>
      <c r="J128" s="24">
        <v>0.96872592562936743</v>
      </c>
      <c r="K128" s="24">
        <v>0.96872592562936743</v>
      </c>
      <c r="L128" s="24">
        <v>0.96872592562936743</v>
      </c>
      <c r="M128" s="24">
        <v>0.96872592562936755</v>
      </c>
      <c r="N128" s="24">
        <v>0.96872592562936755</v>
      </c>
      <c r="O128" s="24">
        <v>1.0221034775216669</v>
      </c>
      <c r="P128" s="24">
        <v>0.96872592562936755</v>
      </c>
      <c r="Q128" s="24">
        <v>0.96872592562936743</v>
      </c>
      <c r="R128" s="24">
        <v>0.96872592562936743</v>
      </c>
      <c r="S128" s="24">
        <v>0.96872592562936743</v>
      </c>
      <c r="T128" s="24">
        <v>1.0221034775216671</v>
      </c>
      <c r="U128" s="24">
        <v>0.96872592562936743</v>
      </c>
    </row>
    <row r="129" spans="2:21" x14ac:dyDescent="0.3">
      <c r="B129" s="30">
        <v>49</v>
      </c>
      <c r="C129" s="24">
        <v>1.0221034775216671</v>
      </c>
      <c r="D129" s="24">
        <v>0.96872592562936755</v>
      </c>
      <c r="E129" s="24">
        <v>0.96872592562936755</v>
      </c>
      <c r="F129" s="24">
        <v>0.96872592562936755</v>
      </c>
      <c r="G129" s="24">
        <v>0.96872592562936743</v>
      </c>
      <c r="H129" s="24">
        <v>0.96872592562936755</v>
      </c>
      <c r="I129" s="24">
        <v>0.96872592562936755</v>
      </c>
      <c r="J129" s="24">
        <v>0.96872592562936743</v>
      </c>
      <c r="K129" s="24">
        <v>0.96872592562936743</v>
      </c>
      <c r="L129" s="24">
        <v>0.96872592562936743</v>
      </c>
      <c r="M129" s="24">
        <v>0.96872592562936755</v>
      </c>
      <c r="N129" s="24">
        <v>0.96872592562936755</v>
      </c>
      <c r="O129" s="24">
        <v>1.0221034775216669</v>
      </c>
      <c r="P129" s="24">
        <v>0.96872592562936755</v>
      </c>
      <c r="Q129" s="24">
        <v>0.96872592562936743</v>
      </c>
      <c r="R129" s="24">
        <v>0.96872592562936743</v>
      </c>
      <c r="S129" s="24">
        <v>0.96872592562936743</v>
      </c>
      <c r="T129" s="24">
        <v>1.0221034775216671</v>
      </c>
      <c r="U129" s="24">
        <v>0.96872592562936743</v>
      </c>
    </row>
    <row r="130" spans="2:21" x14ac:dyDescent="0.3">
      <c r="B130" s="30">
        <v>50</v>
      </c>
      <c r="C130" s="24">
        <v>1.0221034775216671</v>
      </c>
      <c r="D130" s="24">
        <v>0.96872592562936755</v>
      </c>
      <c r="E130" s="24">
        <v>0.96872592562936755</v>
      </c>
      <c r="F130" s="24">
        <v>0.96872592562936755</v>
      </c>
      <c r="G130" s="24">
        <v>0.96872592562936743</v>
      </c>
      <c r="H130" s="24">
        <v>0.96872592562936755</v>
      </c>
      <c r="I130" s="24">
        <v>0.96872592562936755</v>
      </c>
      <c r="J130" s="24">
        <v>0.96872592562936743</v>
      </c>
      <c r="K130" s="24">
        <v>0.96872592562936743</v>
      </c>
      <c r="L130" s="24">
        <v>0.96872592562936743</v>
      </c>
      <c r="M130" s="24">
        <v>0.96872592562936755</v>
      </c>
      <c r="N130" s="24">
        <v>0.96872592562936755</v>
      </c>
      <c r="O130" s="24">
        <v>1.0221034775216669</v>
      </c>
      <c r="P130" s="24">
        <v>0.96872592562936755</v>
      </c>
      <c r="Q130" s="24">
        <v>0.96872592562936743</v>
      </c>
      <c r="R130" s="24">
        <v>0.96872592562936743</v>
      </c>
      <c r="S130" s="24">
        <v>0.96872592562936743</v>
      </c>
      <c r="T130" s="24">
        <v>1.0221034775216671</v>
      </c>
      <c r="U130" s="24">
        <v>0.96872592562936743</v>
      </c>
    </row>
    <row r="131" spans="2:21" x14ac:dyDescent="0.3">
      <c r="B131" s="30">
        <v>51</v>
      </c>
      <c r="C131" s="24">
        <v>1.0208985096811596</v>
      </c>
      <c r="D131" s="24">
        <v>0.97104991867196355</v>
      </c>
      <c r="E131" s="24">
        <v>0.97104991867196344</v>
      </c>
      <c r="F131" s="24">
        <v>0.97104991867196344</v>
      </c>
      <c r="G131" s="24">
        <v>0.97104991867196344</v>
      </c>
      <c r="H131" s="24">
        <v>0.97104991867196355</v>
      </c>
      <c r="I131" s="24">
        <v>0.97104991867196344</v>
      </c>
      <c r="J131" s="24">
        <v>0.97104991867196344</v>
      </c>
      <c r="K131" s="24">
        <v>0.97104991867196344</v>
      </c>
      <c r="L131" s="24">
        <v>0.97104991867196344</v>
      </c>
      <c r="M131" s="24">
        <v>0.97104991867196344</v>
      </c>
      <c r="N131" s="24">
        <v>0.97104991867196344</v>
      </c>
      <c r="O131" s="24">
        <v>1.0208985096811594</v>
      </c>
      <c r="P131" s="24">
        <v>0.97104991867196344</v>
      </c>
      <c r="Q131" s="24">
        <v>0.97104991867196344</v>
      </c>
      <c r="R131" s="24">
        <v>0.97104991867196344</v>
      </c>
      <c r="S131" s="24">
        <v>0.97104991867196344</v>
      </c>
      <c r="T131" s="24">
        <v>1.0208985096811594</v>
      </c>
      <c r="U131" s="24">
        <v>0.97104991867196344</v>
      </c>
    </row>
    <row r="132" spans="2:21" x14ac:dyDescent="0.3">
      <c r="B132" s="30">
        <v>52</v>
      </c>
      <c r="C132" s="24">
        <v>1.0196544797754648</v>
      </c>
      <c r="D132" s="24">
        <v>0.97334084316437819</v>
      </c>
      <c r="E132" s="24">
        <v>0.97334084316437819</v>
      </c>
      <c r="F132" s="24">
        <v>0.97334084316437819</v>
      </c>
      <c r="G132" s="24">
        <v>0.97334084316437808</v>
      </c>
      <c r="H132" s="24">
        <v>0.97334084316437819</v>
      </c>
      <c r="I132" s="24">
        <v>0.97334084316437819</v>
      </c>
      <c r="J132" s="24">
        <v>0.97334084316437808</v>
      </c>
      <c r="K132" s="24">
        <v>0.97334084316437819</v>
      </c>
      <c r="L132" s="24">
        <v>0.97334084316437808</v>
      </c>
      <c r="M132" s="24">
        <v>0.97334084316437819</v>
      </c>
      <c r="N132" s="24">
        <v>0.97334084316437819</v>
      </c>
      <c r="O132" s="24">
        <v>1.0196544797754645</v>
      </c>
      <c r="P132" s="24">
        <v>0.97334084316437819</v>
      </c>
      <c r="Q132" s="24">
        <v>0.97334084316437808</v>
      </c>
      <c r="R132" s="24">
        <v>0.97334084316437808</v>
      </c>
      <c r="S132" s="24">
        <v>0.97334084316437808</v>
      </c>
      <c r="T132" s="24">
        <v>1.0196544797754645</v>
      </c>
      <c r="U132" s="24">
        <v>0.97334084316437808</v>
      </c>
    </row>
    <row r="133" spans="2:21" x14ac:dyDescent="0.3">
      <c r="B133" s="30">
        <v>53</v>
      </c>
      <c r="C133" s="24">
        <v>1.0183715341217554</v>
      </c>
      <c r="D133" s="24">
        <v>0.97559843897325627</v>
      </c>
      <c r="E133" s="24">
        <v>0.97559843897325627</v>
      </c>
      <c r="F133" s="24">
        <v>0.97559843897325627</v>
      </c>
      <c r="G133" s="24">
        <v>0.97559843897325615</v>
      </c>
      <c r="H133" s="24">
        <v>0.97559843897325627</v>
      </c>
      <c r="I133" s="24">
        <v>0.97559843897325615</v>
      </c>
      <c r="J133" s="24">
        <v>0.97559843897325615</v>
      </c>
      <c r="K133" s="24">
        <v>0.97559843897325615</v>
      </c>
      <c r="L133" s="24">
        <v>0.97559843897325615</v>
      </c>
      <c r="M133" s="24">
        <v>0.97559843897325627</v>
      </c>
      <c r="N133" s="24">
        <v>0.97559843897325627</v>
      </c>
      <c r="O133" s="24">
        <v>1.0183715341217552</v>
      </c>
      <c r="P133" s="24">
        <v>0.97559843897325627</v>
      </c>
      <c r="Q133" s="24">
        <v>0.97559843897325615</v>
      </c>
      <c r="R133" s="24">
        <v>0.97559843897325615</v>
      </c>
      <c r="S133" s="24">
        <v>0.97559843897325615</v>
      </c>
      <c r="T133" s="24">
        <v>1.0183715341217552</v>
      </c>
      <c r="U133" s="24">
        <v>0.97559843897325615</v>
      </c>
    </row>
    <row r="134" spans="2:21" x14ac:dyDescent="0.3">
      <c r="B134" s="30">
        <v>54</v>
      </c>
      <c r="C134" s="24">
        <v>1.0170498234880712</v>
      </c>
      <c r="D134" s="24">
        <v>0.9778224493308566</v>
      </c>
      <c r="E134" s="24">
        <v>0.9778224493308566</v>
      </c>
      <c r="F134" s="24">
        <v>0.9778224493308566</v>
      </c>
      <c r="G134" s="24">
        <v>0.97782244933085649</v>
      </c>
      <c r="H134" s="24">
        <v>0.9778224493308566</v>
      </c>
      <c r="I134" s="24">
        <v>0.97782244933085649</v>
      </c>
      <c r="J134" s="24">
        <v>0.97782244933085649</v>
      </c>
      <c r="K134" s="24">
        <v>0.97782244933085649</v>
      </c>
      <c r="L134" s="24">
        <v>0.97782244933085649</v>
      </c>
      <c r="M134" s="24">
        <v>0.9778224493308566</v>
      </c>
      <c r="N134" s="24">
        <v>0.9778224493308566</v>
      </c>
      <c r="O134" s="24">
        <v>1.0170498234880712</v>
      </c>
      <c r="P134" s="24">
        <v>0.9778224493308566</v>
      </c>
      <c r="Q134" s="24">
        <v>0.97782244933085649</v>
      </c>
      <c r="R134" s="24">
        <v>0.97782244933085649</v>
      </c>
      <c r="S134" s="24">
        <v>0.97782244933085649</v>
      </c>
      <c r="T134" s="24">
        <v>1.0170498234880712</v>
      </c>
      <c r="U134" s="24">
        <v>0.97782244933085649</v>
      </c>
    </row>
    <row r="135" spans="2:21" x14ac:dyDescent="0.3">
      <c r="B135" s="30">
        <v>55</v>
      </c>
      <c r="C135" s="24">
        <v>1.0156895030637914</v>
      </c>
      <c r="D135" s="24">
        <v>0.98001262088368069</v>
      </c>
      <c r="E135" s="24">
        <v>0.98001262088368057</v>
      </c>
      <c r="F135" s="24">
        <v>0.98001262088368057</v>
      </c>
      <c r="G135" s="24">
        <v>0.98001262088368057</v>
      </c>
      <c r="H135" s="24">
        <v>0.98001262088368069</v>
      </c>
      <c r="I135" s="24">
        <v>0.98001262088368057</v>
      </c>
      <c r="J135" s="24">
        <v>0.98001262088368057</v>
      </c>
      <c r="K135" s="24">
        <v>0.98001262088368057</v>
      </c>
      <c r="L135" s="24">
        <v>0.98001262088368057</v>
      </c>
      <c r="M135" s="24">
        <v>0.98001262088368057</v>
      </c>
      <c r="N135" s="24">
        <v>0.98001262088368057</v>
      </c>
      <c r="O135" s="24">
        <v>1.0156895030637911</v>
      </c>
      <c r="P135" s="24">
        <v>0.98001262088368057</v>
      </c>
      <c r="Q135" s="24">
        <v>0.98001262088368057</v>
      </c>
      <c r="R135" s="24">
        <v>0.98001262088368057</v>
      </c>
      <c r="S135" s="24">
        <v>0.98001262088368057</v>
      </c>
      <c r="T135" s="24">
        <v>1.0156895030637911</v>
      </c>
      <c r="U135" s="24">
        <v>0.98001262088368057</v>
      </c>
    </row>
    <row r="136" spans="2:21" x14ac:dyDescent="0.3">
      <c r="B136" s="30">
        <v>56</v>
      </c>
      <c r="C136" s="24">
        <v>1.0142907324292678</v>
      </c>
      <c r="D136" s="24">
        <v>0.98216870374053489</v>
      </c>
      <c r="E136" s="24">
        <v>0.98216870374053478</v>
      </c>
      <c r="F136" s="24">
        <v>0.98216870374053478</v>
      </c>
      <c r="G136" s="24">
        <v>0.98216870374053478</v>
      </c>
      <c r="H136" s="24">
        <v>0.98216870374053489</v>
      </c>
      <c r="I136" s="24">
        <v>0.98216870374053478</v>
      </c>
      <c r="J136" s="24">
        <v>0.98216870374053478</v>
      </c>
      <c r="K136" s="24">
        <v>0.98216870374053478</v>
      </c>
      <c r="L136" s="24">
        <v>0.98216870374053478</v>
      </c>
      <c r="M136" s="24">
        <v>0.98216870374053478</v>
      </c>
      <c r="N136" s="24">
        <v>0.98216870374053478</v>
      </c>
      <c r="O136" s="24">
        <v>1.0142907324292676</v>
      </c>
      <c r="P136" s="24">
        <v>0.98216870374053478</v>
      </c>
      <c r="Q136" s="24">
        <v>0.98216870374053478</v>
      </c>
      <c r="R136" s="24">
        <v>0.98216870374053478</v>
      </c>
      <c r="S136" s="24">
        <v>0.98216870374053478</v>
      </c>
      <c r="T136" s="24">
        <v>1.0142907324292676</v>
      </c>
      <c r="U136" s="24">
        <v>0.98216870374053478</v>
      </c>
    </row>
    <row r="137" spans="2:21" x14ac:dyDescent="0.3">
      <c r="B137" s="30">
        <v>57</v>
      </c>
      <c r="C137" s="24">
        <v>1.0128536755246278</v>
      </c>
      <c r="D137" s="24">
        <v>0.98429045152001227</v>
      </c>
      <c r="E137" s="24">
        <v>0.98429045152001227</v>
      </c>
      <c r="F137" s="24">
        <v>0.98429045152001227</v>
      </c>
      <c r="G137" s="24">
        <v>0.98429045152001216</v>
      </c>
      <c r="H137" s="24">
        <v>0.98429045152001216</v>
      </c>
      <c r="I137" s="24">
        <v>0.98429045152001216</v>
      </c>
      <c r="J137" s="24">
        <v>0.98429045152001216</v>
      </c>
      <c r="K137" s="24">
        <v>0.98429045152001216</v>
      </c>
      <c r="L137" s="24">
        <v>0.98429045152001216</v>
      </c>
      <c r="M137" s="24">
        <v>0.98429045152001227</v>
      </c>
      <c r="N137" s="24">
        <v>0.98429045152001227</v>
      </c>
      <c r="O137" s="24">
        <v>1.0128536755246278</v>
      </c>
      <c r="P137" s="24">
        <v>0.98429045152001227</v>
      </c>
      <c r="Q137" s="24">
        <v>0.98429045152001216</v>
      </c>
      <c r="R137" s="24">
        <v>0.98429045152001216</v>
      </c>
      <c r="S137" s="24">
        <v>0.98429045152001216</v>
      </c>
      <c r="T137" s="24">
        <v>1.012853675524628</v>
      </c>
      <c r="U137" s="24">
        <v>0.98429045152001216</v>
      </c>
    </row>
    <row r="138" spans="2:21" x14ac:dyDescent="0.3">
      <c r="B138" s="30">
        <v>58</v>
      </c>
      <c r="C138" s="24">
        <v>1.0113785006177547</v>
      </c>
      <c r="D138" s="24">
        <v>0.9863776213973835</v>
      </c>
      <c r="E138" s="24">
        <v>0.9863776213973835</v>
      </c>
      <c r="F138" s="24">
        <v>0.9863776213973835</v>
      </c>
      <c r="G138" s="24">
        <v>0.98637762139738339</v>
      </c>
      <c r="H138" s="24">
        <v>0.98637762139738339</v>
      </c>
      <c r="I138" s="24">
        <v>0.98637762139738339</v>
      </c>
      <c r="J138" s="24">
        <v>0.98637762139738339</v>
      </c>
      <c r="K138" s="24">
        <v>0.98637762139738339</v>
      </c>
      <c r="L138" s="24">
        <v>0.98637762139738339</v>
      </c>
      <c r="M138" s="24">
        <v>0.9863776213973835</v>
      </c>
      <c r="N138" s="24">
        <v>0.9863776213973835</v>
      </c>
      <c r="O138" s="24">
        <v>1.0113785006177547</v>
      </c>
      <c r="P138" s="24">
        <v>0.9863776213973835</v>
      </c>
      <c r="Q138" s="24">
        <v>0.98637762139738339</v>
      </c>
      <c r="R138" s="24">
        <v>0.98637762139738339</v>
      </c>
      <c r="S138" s="24">
        <v>0.98637762139738339</v>
      </c>
      <c r="T138" s="24">
        <v>1.0113785006177549</v>
      </c>
      <c r="U138" s="24">
        <v>0.98637762139738339</v>
      </c>
    </row>
    <row r="139" spans="2:21" x14ac:dyDescent="0.3">
      <c r="B139" s="30">
        <v>59</v>
      </c>
      <c r="C139" s="24">
        <v>1.009865380271453</v>
      </c>
      <c r="D139" s="24">
        <v>0.98842997415088207</v>
      </c>
      <c r="E139" s="24">
        <v>0.98842997415088207</v>
      </c>
      <c r="F139" s="24">
        <v>0.98842997415088207</v>
      </c>
      <c r="G139" s="24">
        <v>0.98842997415088196</v>
      </c>
      <c r="H139" s="24">
        <v>0.98842997415088196</v>
      </c>
      <c r="I139" s="24">
        <v>0.98842997415088196</v>
      </c>
      <c r="J139" s="24">
        <v>0.98842997415088196</v>
      </c>
      <c r="K139" s="24">
        <v>0.98842997415088196</v>
      </c>
      <c r="L139" s="24">
        <v>0.98842997415088196</v>
      </c>
      <c r="M139" s="24">
        <v>0.98842997415088207</v>
      </c>
      <c r="N139" s="24">
        <v>0.98842997415088207</v>
      </c>
      <c r="O139" s="24">
        <v>1.009865380271453</v>
      </c>
      <c r="P139" s="24">
        <v>0.98842997415088207</v>
      </c>
      <c r="Q139" s="24">
        <v>0.98842997415088196</v>
      </c>
      <c r="R139" s="24">
        <v>0.98842997415088196</v>
      </c>
      <c r="S139" s="24">
        <v>0.98842997415088196</v>
      </c>
      <c r="T139" s="24">
        <v>1.0098653802714532</v>
      </c>
      <c r="U139" s="24">
        <v>0.98842997415088196</v>
      </c>
    </row>
    <row r="140" spans="2:21" x14ac:dyDescent="0.3">
      <c r="B140" s="30">
        <v>60</v>
      </c>
      <c r="C140" s="24">
        <v>1.0083144913098108</v>
      </c>
      <c r="D140" s="24">
        <v>0.99044727420737366</v>
      </c>
      <c r="E140" s="24">
        <v>0.99044727420737366</v>
      </c>
      <c r="F140" s="24">
        <v>0.99044727420737366</v>
      </c>
      <c r="G140" s="24">
        <v>0.99044727420737355</v>
      </c>
      <c r="H140" s="24">
        <v>0.99044727420737366</v>
      </c>
      <c r="I140" s="24">
        <v>0.99044727420737366</v>
      </c>
      <c r="J140" s="24">
        <v>0.99044727420737355</v>
      </c>
      <c r="K140" s="24">
        <v>0.99044727420737355</v>
      </c>
      <c r="L140" s="24">
        <v>0.99044727420737355</v>
      </c>
      <c r="M140" s="24">
        <v>0.99044727420737366</v>
      </c>
      <c r="N140" s="24">
        <v>0.99044727420737366</v>
      </c>
      <c r="O140" s="24">
        <v>1.0083144913098108</v>
      </c>
      <c r="P140" s="24">
        <v>0.99044727420737366</v>
      </c>
      <c r="Q140" s="24">
        <v>0.99044727420737355</v>
      </c>
      <c r="R140" s="24">
        <v>0.99044727420737355</v>
      </c>
      <c r="S140" s="24">
        <v>0.99044727420737355</v>
      </c>
      <c r="T140" s="24">
        <v>1.0083144913098108</v>
      </c>
      <c r="U140" s="24">
        <v>0.99044727420737355</v>
      </c>
    </row>
    <row r="141" spans="2:21" x14ac:dyDescent="0.3">
      <c r="B141" s="30">
        <v>61</v>
      </c>
      <c r="C141" s="24">
        <v>1.0067260147837647</v>
      </c>
      <c r="D141" s="24">
        <v>0.99242928968739597</v>
      </c>
      <c r="E141" s="24">
        <v>0.99242928968739585</v>
      </c>
      <c r="F141" s="24">
        <v>0.99242928968739585</v>
      </c>
      <c r="G141" s="24">
        <v>0.99242928968739585</v>
      </c>
      <c r="H141" s="24">
        <v>0.99242928968739585</v>
      </c>
      <c r="I141" s="24">
        <v>0.99242928968739585</v>
      </c>
      <c r="J141" s="24">
        <v>0.99242928968739585</v>
      </c>
      <c r="K141" s="24">
        <v>0.99242928968739585</v>
      </c>
      <c r="L141" s="24">
        <v>0.99242928968739585</v>
      </c>
      <c r="M141" s="24">
        <v>0.99242928968739585</v>
      </c>
      <c r="N141" s="24">
        <v>0.99242928968739585</v>
      </c>
      <c r="O141" s="24">
        <v>1.0067260147837647</v>
      </c>
      <c r="P141" s="24">
        <v>0.99242928968739585</v>
      </c>
      <c r="Q141" s="24">
        <v>0.99242928968739585</v>
      </c>
      <c r="R141" s="24">
        <v>0.99242928968739585</v>
      </c>
      <c r="S141" s="24">
        <v>0.99242928968739585</v>
      </c>
      <c r="T141" s="24">
        <v>1.0067260147837647</v>
      </c>
      <c r="U141" s="24">
        <v>0.99242928968739585</v>
      </c>
    </row>
    <row r="142" spans="2:21" x14ac:dyDescent="0.3">
      <c r="B142" s="30">
        <v>62</v>
      </c>
      <c r="C142" s="24">
        <v>1.0051001359358807</v>
      </c>
      <c r="D142" s="24">
        <v>0.99437579244955665</v>
      </c>
      <c r="E142" s="24">
        <v>0.99437579244955654</v>
      </c>
      <c r="F142" s="24">
        <v>0.99437579244955654</v>
      </c>
      <c r="G142" s="24">
        <v>0.99437579244955654</v>
      </c>
      <c r="H142" s="24">
        <v>0.99437579244955654</v>
      </c>
      <c r="I142" s="24">
        <v>0.99437579244955654</v>
      </c>
      <c r="J142" s="24">
        <v>0.99437579244955654</v>
      </c>
      <c r="K142" s="24">
        <v>0.99437579244955654</v>
      </c>
      <c r="L142" s="24">
        <v>0.99437579244955654</v>
      </c>
      <c r="M142" s="24">
        <v>0.99437579244955654</v>
      </c>
      <c r="N142" s="24">
        <v>0.99437579244955654</v>
      </c>
      <c r="O142" s="24">
        <v>1.0051001359358807</v>
      </c>
      <c r="P142" s="24">
        <v>0.99437579244955654</v>
      </c>
      <c r="Q142" s="24">
        <v>0.99437579244955654</v>
      </c>
      <c r="R142" s="24">
        <v>0.99437579244955654</v>
      </c>
      <c r="S142" s="24">
        <v>0.99437579244955654</v>
      </c>
      <c r="T142" s="24">
        <v>1.0051001359358809</v>
      </c>
      <c r="U142" s="24">
        <v>0.99437579244955654</v>
      </c>
    </row>
    <row r="143" spans="2:21" x14ac:dyDescent="0.3">
      <c r="B143" s="30">
        <v>63</v>
      </c>
      <c r="C143" s="24">
        <v>1.0034370441643568</v>
      </c>
      <c r="D143" s="24">
        <v>0.9962865581342798</v>
      </c>
      <c r="E143" s="24">
        <v>0.9962865581342798</v>
      </c>
      <c r="F143" s="24">
        <v>0.99628655813427969</v>
      </c>
      <c r="G143" s="24">
        <v>0.99628655813427969</v>
      </c>
      <c r="H143" s="24">
        <v>0.9962865581342798</v>
      </c>
      <c r="I143" s="24">
        <v>0.9962865581342798</v>
      </c>
      <c r="J143" s="24">
        <v>0.99628655813427969</v>
      </c>
      <c r="K143" s="24">
        <v>0.99628655813427969</v>
      </c>
      <c r="L143" s="24">
        <v>0.99628655813427969</v>
      </c>
      <c r="M143" s="24">
        <v>0.9962865581342798</v>
      </c>
      <c r="N143" s="24">
        <v>0.9962865581342798</v>
      </c>
      <c r="O143" s="24">
        <v>1.0034370441643568</v>
      </c>
      <c r="P143" s="24">
        <v>0.9962865581342798</v>
      </c>
      <c r="Q143" s="24">
        <v>0.99628655813427969</v>
      </c>
      <c r="R143" s="24">
        <v>0.99628655813427969</v>
      </c>
      <c r="S143" s="24">
        <v>0.99628655813427969</v>
      </c>
      <c r="T143" s="24">
        <v>1.0034370441643568</v>
      </c>
      <c r="U143" s="24">
        <v>0.99628655813427969</v>
      </c>
    </row>
    <row r="144" spans="2:21" x14ac:dyDescent="0.3">
      <c r="B144" s="30">
        <v>64</v>
      </c>
      <c r="C144" s="24">
        <v>1.0017369329862587</v>
      </c>
      <c r="D144" s="24">
        <v>0.99816136620688678</v>
      </c>
      <c r="E144" s="24">
        <v>0.99816136620688678</v>
      </c>
      <c r="F144" s="24">
        <v>0.99816136620688667</v>
      </c>
      <c r="G144" s="24">
        <v>0.99816136620688667</v>
      </c>
      <c r="H144" s="24">
        <v>0.99816136620688667</v>
      </c>
      <c r="I144" s="24">
        <v>0.99816136620688667</v>
      </c>
      <c r="J144" s="24">
        <v>0.99816136620688667</v>
      </c>
      <c r="K144" s="24">
        <v>0.99816136620688667</v>
      </c>
      <c r="L144" s="24">
        <v>0.99816136620688667</v>
      </c>
      <c r="M144" s="24">
        <v>0.99816136620688678</v>
      </c>
      <c r="N144" s="24">
        <v>0.99816136620688678</v>
      </c>
      <c r="O144" s="24">
        <v>1.0017369329862584</v>
      </c>
      <c r="P144" s="24">
        <v>0.99816136620688678</v>
      </c>
      <c r="Q144" s="24">
        <v>0.99816136620688667</v>
      </c>
      <c r="R144" s="24">
        <v>0.99816136620688667</v>
      </c>
      <c r="S144" s="24">
        <v>0.99816136620688667</v>
      </c>
      <c r="T144" s="24">
        <v>1.0017369329862587</v>
      </c>
      <c r="U144" s="24">
        <v>0.99816136620688667</v>
      </c>
    </row>
    <row r="145" spans="2:21" x14ac:dyDescent="0.3">
      <c r="B145" s="30">
        <v>65</v>
      </c>
      <c r="C145" s="24">
        <v>1</v>
      </c>
      <c r="D145" s="24">
        <v>1</v>
      </c>
      <c r="E145" s="24">
        <v>1</v>
      </c>
      <c r="F145" s="24">
        <v>1</v>
      </c>
      <c r="G145" s="24">
        <v>1</v>
      </c>
      <c r="H145" s="24">
        <v>1</v>
      </c>
      <c r="I145" s="24">
        <v>1</v>
      </c>
      <c r="J145" s="24">
        <v>1</v>
      </c>
      <c r="K145" s="24">
        <v>1</v>
      </c>
      <c r="L145" s="24">
        <v>1</v>
      </c>
      <c r="M145" s="24">
        <v>1</v>
      </c>
      <c r="N145" s="24">
        <v>1</v>
      </c>
      <c r="O145" s="24">
        <v>1</v>
      </c>
      <c r="P145" s="24">
        <v>1</v>
      </c>
      <c r="Q145" s="24">
        <v>1</v>
      </c>
      <c r="R145" s="24">
        <v>1</v>
      </c>
      <c r="S145" s="24">
        <v>1</v>
      </c>
      <c r="T145" s="24">
        <v>1</v>
      </c>
      <c r="U145" s="24">
        <v>1</v>
      </c>
    </row>
    <row r="146" spans="2:21" x14ac:dyDescent="0.3">
      <c r="B146" s="30">
        <v>66</v>
      </c>
      <c r="C146" s="24">
        <v>0.9982264468470754</v>
      </c>
      <c r="D146" s="24">
        <v>1.0018022467552608</v>
      </c>
      <c r="E146" s="24">
        <v>1.0018022467552608</v>
      </c>
      <c r="F146" s="24">
        <v>1.0018022467552608</v>
      </c>
      <c r="G146" s="24">
        <v>1.0018022467552608</v>
      </c>
      <c r="H146" s="24">
        <v>1.0018022467552608</v>
      </c>
      <c r="I146" s="24">
        <v>1.0018022467552608</v>
      </c>
      <c r="J146" s="24">
        <v>1.0018022467552608</v>
      </c>
      <c r="K146" s="24">
        <v>1.0018022467552608</v>
      </c>
      <c r="L146" s="24">
        <v>1.0018022467552608</v>
      </c>
      <c r="M146" s="24">
        <v>1.0018022467552608</v>
      </c>
      <c r="N146" s="24">
        <v>1.0018022467552608</v>
      </c>
      <c r="O146" s="24">
        <v>0.9982264468470754</v>
      </c>
      <c r="P146" s="24">
        <v>1.0018022467552608</v>
      </c>
      <c r="Q146" s="24">
        <v>1.0018022467552608</v>
      </c>
      <c r="R146" s="24">
        <v>1.0018022467552608</v>
      </c>
      <c r="S146" s="24">
        <v>1.0018022467552608</v>
      </c>
      <c r="T146" s="24">
        <v>0.9982264468470754</v>
      </c>
      <c r="U146" s="24">
        <v>1.0018022467552608</v>
      </c>
    </row>
    <row r="147" spans="2:21" x14ac:dyDescent="0.3">
      <c r="B147" s="30">
        <v>67</v>
      </c>
      <c r="C147" s="24">
        <v>0.99641647917305598</v>
      </c>
      <c r="D147" s="24">
        <v>1.0035678976643463</v>
      </c>
      <c r="E147" s="24">
        <v>1.0035678976643461</v>
      </c>
      <c r="F147" s="24">
        <v>1.0035678976643461</v>
      </c>
      <c r="G147" s="24">
        <v>1.0035678976643461</v>
      </c>
      <c r="H147" s="24">
        <v>1.0035678976643461</v>
      </c>
      <c r="I147" s="24">
        <v>1.0035678976643461</v>
      </c>
      <c r="J147" s="24">
        <v>1.0035678976643461</v>
      </c>
      <c r="K147" s="24">
        <v>1.0035678976643461</v>
      </c>
      <c r="L147" s="24">
        <v>1.0035678976643461</v>
      </c>
      <c r="M147" s="24">
        <v>1.0035678976643461</v>
      </c>
      <c r="N147" s="24">
        <v>1.0035678976643461</v>
      </c>
      <c r="O147" s="24">
        <v>0.99641647917305598</v>
      </c>
      <c r="P147" s="24">
        <v>1.0035678976643461</v>
      </c>
      <c r="Q147" s="24">
        <v>1.0035678976643461</v>
      </c>
      <c r="R147" s="24">
        <v>1.0035678976643461</v>
      </c>
      <c r="S147" s="24">
        <v>1.0035678976643461</v>
      </c>
      <c r="T147" s="24">
        <v>0.99641647917305609</v>
      </c>
      <c r="U147" s="24">
        <v>1.0035678976643461</v>
      </c>
    </row>
    <row r="148" spans="2:21" x14ac:dyDescent="0.3">
      <c r="B148" s="30">
        <v>68</v>
      </c>
      <c r="C148" s="24">
        <v>0.99457030658786105</v>
      </c>
      <c r="D148" s="24">
        <v>1.0052967479092774</v>
      </c>
      <c r="E148" s="24">
        <v>1.0052967479092774</v>
      </c>
      <c r="F148" s="24">
        <v>1.0052967479092774</v>
      </c>
      <c r="G148" s="24">
        <v>1.0052967479092774</v>
      </c>
      <c r="H148" s="24">
        <v>1.0052967479092774</v>
      </c>
      <c r="I148" s="24">
        <v>1.0052967479092774</v>
      </c>
      <c r="J148" s="24">
        <v>1.0052967479092774</v>
      </c>
      <c r="K148" s="24">
        <v>1.0052967479092774</v>
      </c>
      <c r="L148" s="24">
        <v>1.0052967479092774</v>
      </c>
      <c r="M148" s="24">
        <v>1.0052967479092774</v>
      </c>
      <c r="N148" s="24">
        <v>1.0052967479092774</v>
      </c>
      <c r="O148" s="24">
        <v>0.99457030658786105</v>
      </c>
      <c r="P148" s="24">
        <v>1.0052967479092774</v>
      </c>
      <c r="Q148" s="24">
        <v>1.0052967479092774</v>
      </c>
      <c r="R148" s="24">
        <v>1.0052967479092774</v>
      </c>
      <c r="S148" s="24">
        <v>1.0052967479092774</v>
      </c>
      <c r="T148" s="24">
        <v>0.99457030658786105</v>
      </c>
      <c r="U148" s="24">
        <v>1.0052967479092774</v>
      </c>
    </row>
    <row r="149" spans="2:21" x14ac:dyDescent="0.3">
      <c r="B149" s="30">
        <v>69</v>
      </c>
      <c r="C149" s="24">
        <v>0.99268814262531369</v>
      </c>
      <c r="D149" s="24">
        <v>1.006988596702006</v>
      </c>
      <c r="E149" s="24">
        <v>1.006988596702006</v>
      </c>
      <c r="F149" s="24">
        <v>1.006988596702006</v>
      </c>
      <c r="G149" s="24">
        <v>1.006988596702006</v>
      </c>
      <c r="H149" s="24">
        <v>1.006988596702006</v>
      </c>
      <c r="I149" s="24">
        <v>1.006988596702006</v>
      </c>
      <c r="J149" s="24">
        <v>1.006988596702006</v>
      </c>
      <c r="K149" s="24">
        <v>1.006988596702006</v>
      </c>
      <c r="L149" s="24">
        <v>1.006988596702006</v>
      </c>
      <c r="M149" s="24">
        <v>1.006988596702006</v>
      </c>
      <c r="N149" s="24">
        <v>1.006988596702006</v>
      </c>
      <c r="O149" s="24">
        <v>0.99268814262531369</v>
      </c>
      <c r="P149" s="24">
        <v>1.006988596702006</v>
      </c>
      <c r="Q149" s="24">
        <v>1.006988596702006</v>
      </c>
      <c r="R149" s="24">
        <v>1.006988596702006</v>
      </c>
      <c r="S149" s="24">
        <v>1.006988596702006</v>
      </c>
      <c r="T149" s="24">
        <v>0.99268814262531369</v>
      </c>
      <c r="U149" s="24">
        <v>1.006988596702006</v>
      </c>
    </row>
    <row r="150" spans="2:21" x14ac:dyDescent="0.3">
      <c r="B150" s="30">
        <v>70</v>
      </c>
      <c r="C150" s="24">
        <v>0.99077020470199262</v>
      </c>
      <c r="D150" s="24">
        <v>1.00864324732327</v>
      </c>
      <c r="E150" s="24">
        <v>1.00864324732327</v>
      </c>
      <c r="F150" s="24">
        <v>1.00864324732327</v>
      </c>
      <c r="G150" s="24">
        <v>1.00864324732327</v>
      </c>
      <c r="H150" s="24">
        <v>1.00864324732327</v>
      </c>
      <c r="I150" s="24">
        <v>1.00864324732327</v>
      </c>
      <c r="J150" s="24">
        <v>1.00864324732327</v>
      </c>
      <c r="K150" s="24">
        <v>1.00864324732327</v>
      </c>
      <c r="L150" s="24">
        <v>1.00864324732327</v>
      </c>
      <c r="M150" s="24">
        <v>1.00864324732327</v>
      </c>
      <c r="N150" s="24">
        <v>1.00864324732327</v>
      </c>
      <c r="O150" s="24">
        <v>0.99077020470199262</v>
      </c>
      <c r="P150" s="24">
        <v>1.00864324732327</v>
      </c>
      <c r="Q150" s="24">
        <v>1.00864324732327</v>
      </c>
      <c r="R150" s="24">
        <v>1.00864324732327</v>
      </c>
      <c r="S150" s="24">
        <v>1.00864324732327</v>
      </c>
      <c r="T150" s="24">
        <v>0.99077020470199262</v>
      </c>
      <c r="U150" s="24">
        <v>1.00864324732327</v>
      </c>
    </row>
    <row r="151" spans="2:21" x14ac:dyDescent="0.3">
      <c r="B151" s="30">
        <v>71</v>
      </c>
      <c r="C151" s="24">
        <v>0.98881671407539118</v>
      </c>
      <c r="D151" s="24">
        <v>1.010260507160706</v>
      </c>
      <c r="E151" s="24">
        <v>1.010260507160706</v>
      </c>
      <c r="F151" s="24">
        <v>1.0102605071607058</v>
      </c>
      <c r="G151" s="24">
        <v>1.0102605071607058</v>
      </c>
      <c r="H151" s="24">
        <v>1.010260507160706</v>
      </c>
      <c r="I151" s="24">
        <v>1.010260507160706</v>
      </c>
      <c r="J151" s="24">
        <v>1.0102605071607058</v>
      </c>
      <c r="K151" s="24">
        <v>1.0102605071607058</v>
      </c>
      <c r="L151" s="24">
        <v>1.0102605071607058</v>
      </c>
      <c r="M151" s="24">
        <v>1.010260507160706</v>
      </c>
      <c r="N151" s="24">
        <v>1.0102605071607058</v>
      </c>
      <c r="O151" s="24">
        <v>0.98881671407539107</v>
      </c>
      <c r="P151" s="24">
        <v>1.010260507160706</v>
      </c>
      <c r="Q151" s="24">
        <v>1.0102605071607058</v>
      </c>
      <c r="R151" s="24">
        <v>1.0102605071607058</v>
      </c>
      <c r="S151" s="24">
        <v>1.0102605071607058</v>
      </c>
      <c r="T151" s="24">
        <v>0.98881671407539118</v>
      </c>
      <c r="U151" s="24">
        <v>1.0102605071607058</v>
      </c>
    </row>
    <row r="152" spans="2:21" x14ac:dyDescent="0.3">
      <c r="B152" s="30">
        <v>72</v>
      </c>
      <c r="C152" s="24">
        <v>0.98682789580139396</v>
      </c>
      <c r="D152" s="24">
        <v>1.0118401877462093</v>
      </c>
      <c r="E152" s="24">
        <v>1.0118401877462093</v>
      </c>
      <c r="F152" s="24">
        <v>1.0118401877462093</v>
      </c>
      <c r="G152" s="24">
        <v>1.0118401877462093</v>
      </c>
      <c r="H152" s="24">
        <v>1.0118401877462093</v>
      </c>
      <c r="I152" s="24">
        <v>1.0118401877462093</v>
      </c>
      <c r="J152" s="24">
        <v>1.0118401877462093</v>
      </c>
      <c r="K152" s="24">
        <v>1.0118401877462093</v>
      </c>
      <c r="L152" s="24">
        <v>1.0118401877462093</v>
      </c>
      <c r="M152" s="24">
        <v>1.0118401877462093</v>
      </c>
      <c r="N152" s="24">
        <v>1.0118401877462093</v>
      </c>
      <c r="O152" s="24">
        <v>0.98682789580139396</v>
      </c>
      <c r="P152" s="24">
        <v>1.0118401877462093</v>
      </c>
      <c r="Q152" s="24">
        <v>1.0118401877462093</v>
      </c>
      <c r="R152" s="24">
        <v>1.0118401877462093</v>
      </c>
      <c r="S152" s="24">
        <v>1.0118401877462093</v>
      </c>
      <c r="T152" s="24">
        <v>0.98682789580139396</v>
      </c>
      <c r="U152" s="24">
        <v>1.0118401877462093</v>
      </c>
    </row>
    <row r="153" spans="2:21" x14ac:dyDescent="0.3">
      <c r="B153" s="30">
        <v>73</v>
      </c>
      <c r="C153" s="24">
        <v>0.9848039786910846</v>
      </c>
      <c r="D153" s="24">
        <v>1.0133821047925329</v>
      </c>
      <c r="E153" s="24">
        <v>1.0133821047925327</v>
      </c>
      <c r="F153" s="24">
        <v>1.0133821047925327</v>
      </c>
      <c r="G153" s="24">
        <v>1.0133821047925327</v>
      </c>
      <c r="H153" s="24">
        <v>1.0133821047925327</v>
      </c>
      <c r="I153" s="24">
        <v>1.0133821047925327</v>
      </c>
      <c r="J153" s="24">
        <v>1.0133821047925327</v>
      </c>
      <c r="K153" s="24">
        <v>1.0133821047925324</v>
      </c>
      <c r="L153" s="24">
        <v>1.0133821047925327</v>
      </c>
      <c r="M153" s="24">
        <v>1.0133821047925327</v>
      </c>
      <c r="N153" s="24">
        <v>1.0133821047925327</v>
      </c>
      <c r="O153" s="24">
        <v>0.9848039786910846</v>
      </c>
      <c r="P153" s="24">
        <v>1.0133821047925327</v>
      </c>
      <c r="Q153" s="24">
        <v>1.0133821047925327</v>
      </c>
      <c r="R153" s="24">
        <v>1.0133821047925327</v>
      </c>
      <c r="S153" s="24">
        <v>1.0133821047925327</v>
      </c>
      <c r="T153" s="24">
        <v>0.9848039786910846</v>
      </c>
      <c r="U153" s="24">
        <v>1.0133821047925327</v>
      </c>
    </row>
    <row r="154" spans="2:21" x14ac:dyDescent="0.3">
      <c r="B154" s="30">
        <v>74</v>
      </c>
      <c r="C154" s="24">
        <v>0.98274519526689352</v>
      </c>
      <c r="D154" s="24">
        <v>1.0148860782291111</v>
      </c>
      <c r="E154" s="24">
        <v>1.0148860782291111</v>
      </c>
      <c r="F154" s="24">
        <v>1.0148860782291111</v>
      </c>
      <c r="G154" s="24">
        <v>1.0148860782291111</v>
      </c>
      <c r="H154" s="24">
        <v>1.0148860782291111</v>
      </c>
      <c r="I154" s="24">
        <v>1.0148860782291111</v>
      </c>
      <c r="J154" s="24">
        <v>1.0148860782291111</v>
      </c>
      <c r="K154" s="24">
        <v>1.0148860782291109</v>
      </c>
      <c r="L154" s="24">
        <v>1.0148860782291111</v>
      </c>
      <c r="M154" s="24">
        <v>1.0148860782291111</v>
      </c>
      <c r="N154" s="24">
        <v>1.0148860782291111</v>
      </c>
      <c r="O154" s="24">
        <v>0.98274519526689352</v>
      </c>
      <c r="P154" s="24">
        <v>1.0148860782291111</v>
      </c>
      <c r="Q154" s="24">
        <v>1.0148860782291111</v>
      </c>
      <c r="R154" s="24">
        <v>1.0148860782291111</v>
      </c>
      <c r="S154" s="24">
        <v>1.0148860782291111</v>
      </c>
      <c r="T154" s="24">
        <v>0.98274519526689352</v>
      </c>
      <c r="U154" s="24">
        <v>1.0148860782291111</v>
      </c>
    </row>
    <row r="155" spans="2:21" x14ac:dyDescent="0.3">
      <c r="B155" s="30">
        <v>75</v>
      </c>
      <c r="C155" s="24">
        <v>0.98065178171809941</v>
      </c>
      <c r="D155" s="24">
        <v>1.0163519322371046</v>
      </c>
      <c r="E155" s="24">
        <v>1.0163519322371046</v>
      </c>
      <c r="F155" s="24">
        <v>1.0163519322371046</v>
      </c>
      <c r="G155" s="24">
        <v>1.0163519322371046</v>
      </c>
      <c r="H155" s="24">
        <v>1.0163519322371046</v>
      </c>
      <c r="I155" s="24">
        <v>1.0163519322371046</v>
      </c>
      <c r="J155" s="24">
        <v>1.0163519322371046</v>
      </c>
      <c r="K155" s="24">
        <v>1.0163519322371046</v>
      </c>
      <c r="L155" s="24">
        <v>1.0163519322371046</v>
      </c>
      <c r="M155" s="24">
        <v>1.0163519322371046</v>
      </c>
      <c r="N155" s="24">
        <v>1.0163519322371046</v>
      </c>
      <c r="O155" s="24">
        <v>0.98065178171809941</v>
      </c>
      <c r="P155" s="24">
        <v>1.0163519322371046</v>
      </c>
      <c r="Q155" s="24">
        <v>1.0163519322371046</v>
      </c>
      <c r="R155" s="24">
        <v>1.0163519322371046</v>
      </c>
      <c r="S155" s="24">
        <v>1.0163519322371046</v>
      </c>
      <c r="T155" s="24">
        <v>0.98065178171809941</v>
      </c>
      <c r="U155" s="24">
        <v>1.0163519322371046</v>
      </c>
    </row>
    <row r="156" spans="2:21" x14ac:dyDescent="0.3">
      <c r="B156" s="30">
        <v>76</v>
      </c>
      <c r="C156" s="24">
        <v>0.97852397785569578</v>
      </c>
      <c r="D156" s="24">
        <v>1.017779495283649</v>
      </c>
      <c r="E156" s="24">
        <v>1.017779495283649</v>
      </c>
      <c r="F156" s="24">
        <v>1.017779495283649</v>
      </c>
      <c r="G156" s="24">
        <v>1.017779495283649</v>
      </c>
      <c r="H156" s="24">
        <v>1.017779495283649</v>
      </c>
      <c r="I156" s="24">
        <v>1.017779495283649</v>
      </c>
      <c r="J156" s="24">
        <v>1.017779495283649</v>
      </c>
      <c r="K156" s="24">
        <v>1.017779495283649</v>
      </c>
      <c r="L156" s="24">
        <v>1.017779495283649</v>
      </c>
      <c r="M156" s="24">
        <v>1.017779495283649</v>
      </c>
      <c r="N156" s="24">
        <v>1.017779495283649</v>
      </c>
      <c r="O156" s="24">
        <v>0.97852397785569578</v>
      </c>
      <c r="P156" s="24">
        <v>1.017779495283649</v>
      </c>
      <c r="Q156" s="24">
        <v>1.017779495283649</v>
      </c>
      <c r="R156" s="24">
        <v>1.017779495283649</v>
      </c>
      <c r="S156" s="24">
        <v>1.017779495283649</v>
      </c>
      <c r="T156" s="24">
        <v>0.97852397785569578</v>
      </c>
      <c r="U156" s="24">
        <v>1.017779495283649</v>
      </c>
    </row>
    <row r="157" spans="2:21" x14ac:dyDescent="0.3">
      <c r="B157" s="30">
        <v>77</v>
      </c>
      <c r="C157" s="24">
        <v>0.97636202706663433</v>
      </c>
      <c r="D157" s="24">
        <v>1.019168600155306</v>
      </c>
      <c r="E157" s="24">
        <v>1.0191686001553057</v>
      </c>
      <c r="F157" s="24">
        <v>1.0191686001553057</v>
      </c>
      <c r="G157" s="24">
        <v>1.0191686001553057</v>
      </c>
      <c r="H157" s="24">
        <v>1.0191686001553057</v>
      </c>
      <c r="I157" s="24">
        <v>1.0191686001553057</v>
      </c>
      <c r="J157" s="24">
        <v>1.0191686001553057</v>
      </c>
      <c r="K157" s="24">
        <v>1.0191686001553057</v>
      </c>
      <c r="L157" s="24">
        <v>1.0191686001553057</v>
      </c>
      <c r="M157" s="24">
        <v>1.0191686001553057</v>
      </c>
      <c r="N157" s="24">
        <v>1.0191686001553057</v>
      </c>
      <c r="O157" s="24">
        <v>0.97636202706663433</v>
      </c>
      <c r="P157" s="24">
        <v>1.0191686001553057</v>
      </c>
      <c r="Q157" s="24">
        <v>1.0191686001553057</v>
      </c>
      <c r="R157" s="24">
        <v>1.0191686001553057</v>
      </c>
      <c r="S157" s="24">
        <v>1.0191686001553057</v>
      </c>
      <c r="T157" s="24">
        <v>0.97636202706663433</v>
      </c>
      <c r="U157" s="24">
        <v>1.0191686001553057</v>
      </c>
    </row>
    <row r="158" spans="2:21" x14ac:dyDescent="0.3">
      <c r="B158" s="30">
        <v>78</v>
      </c>
      <c r="C158" s="24">
        <v>0.97416617626745772</v>
      </c>
      <c r="D158" s="24">
        <v>1.0205190839907015</v>
      </c>
      <c r="E158" s="24">
        <v>1.0205190839907015</v>
      </c>
      <c r="F158" s="24">
        <v>1.0205190839907012</v>
      </c>
      <c r="G158" s="24">
        <v>1.0205190839907012</v>
      </c>
      <c r="H158" s="24">
        <v>1.0205190839907012</v>
      </c>
      <c r="I158" s="24">
        <v>1.0205190839907012</v>
      </c>
      <c r="J158" s="24">
        <v>1.0205190839907012</v>
      </c>
      <c r="K158" s="24">
        <v>1.0205190839907012</v>
      </c>
      <c r="L158" s="24">
        <v>1.0205190839907012</v>
      </c>
      <c r="M158" s="24">
        <v>1.0205190839907015</v>
      </c>
      <c r="N158" s="24">
        <v>1.0205190839907012</v>
      </c>
      <c r="O158" s="24">
        <v>0.97416617626745772</v>
      </c>
      <c r="P158" s="24">
        <v>1.0205190839907015</v>
      </c>
      <c r="Q158" s="24">
        <v>1.0205190839907012</v>
      </c>
      <c r="R158" s="24">
        <v>1.0205190839907012</v>
      </c>
      <c r="S158" s="24">
        <v>1.0205190839907012</v>
      </c>
      <c r="T158" s="24">
        <v>0.97416617626745772</v>
      </c>
      <c r="U158" s="24">
        <v>1.0205190839907012</v>
      </c>
    </row>
    <row r="159" spans="2:21" x14ac:dyDescent="0.3">
      <c r="B159" s="30">
        <v>79</v>
      </c>
      <c r="C159" s="24">
        <v>0.97193667585733456</v>
      </c>
      <c r="D159" s="24">
        <v>1.0218307883123472</v>
      </c>
      <c r="E159" s="24">
        <v>1.021830788312347</v>
      </c>
      <c r="F159" s="24">
        <v>1.021830788312347</v>
      </c>
      <c r="G159" s="24">
        <v>1.021830788312347</v>
      </c>
      <c r="H159" s="24">
        <v>1.021830788312347</v>
      </c>
      <c r="I159" s="24">
        <v>1.021830788312347</v>
      </c>
      <c r="J159" s="24">
        <v>1.021830788312347</v>
      </c>
      <c r="K159" s="24">
        <v>1.021830788312347</v>
      </c>
      <c r="L159" s="24">
        <v>1.021830788312347</v>
      </c>
      <c r="M159" s="24">
        <v>1.021830788312347</v>
      </c>
      <c r="N159" s="24">
        <v>1.021830788312347</v>
      </c>
      <c r="O159" s="24">
        <v>0.97193667585733456</v>
      </c>
      <c r="P159" s="24">
        <v>1.021830788312347</v>
      </c>
      <c r="Q159" s="24">
        <v>1.021830788312347</v>
      </c>
      <c r="R159" s="24">
        <v>1.021830788312347</v>
      </c>
      <c r="S159" s="24">
        <v>1.021830788312347</v>
      </c>
      <c r="T159" s="24">
        <v>0.97193667585733445</v>
      </c>
      <c r="U159" s="24">
        <v>1.021830788312347</v>
      </c>
    </row>
    <row r="160" spans="2:21" x14ac:dyDescent="0.3">
      <c r="B160" s="30">
        <v>80</v>
      </c>
      <c r="C160" s="24">
        <v>0.96967377967050727</v>
      </c>
      <c r="D160" s="24">
        <v>1.0231035590576314</v>
      </c>
      <c r="E160" s="24">
        <v>1.0231035590576314</v>
      </c>
      <c r="F160" s="24">
        <v>1.0231035590576312</v>
      </c>
      <c r="G160" s="24">
        <v>1.0231035590576312</v>
      </c>
      <c r="H160" s="24">
        <v>1.0231035590576314</v>
      </c>
      <c r="I160" s="24">
        <v>1.0231035590576314</v>
      </c>
      <c r="J160" s="24">
        <v>1.0231035590576312</v>
      </c>
      <c r="K160" s="24">
        <v>1.0231035590576312</v>
      </c>
      <c r="L160" s="24">
        <v>1.0231035590576312</v>
      </c>
      <c r="M160" s="24">
        <v>1.0231035590576314</v>
      </c>
      <c r="N160" s="24">
        <v>1.0231035590576312</v>
      </c>
      <c r="O160" s="24">
        <v>0.96967377967050727</v>
      </c>
      <c r="P160" s="24">
        <v>1.0231035590576314</v>
      </c>
      <c r="Q160" s="24">
        <v>1.0231035590576312</v>
      </c>
      <c r="R160" s="24">
        <v>1.0231035590576312</v>
      </c>
      <c r="S160" s="24">
        <v>1.0231035590576312</v>
      </c>
      <c r="T160" s="24">
        <v>0.96967377967050727</v>
      </c>
      <c r="U160" s="24">
        <v>1.0231035590576312</v>
      </c>
    </row>
    <row r="161" spans="2:21" x14ac:dyDescent="0.3">
      <c r="B161" s="30">
        <v>81</v>
      </c>
      <c r="C161" s="24">
        <v>0.96737774492816853</v>
      </c>
      <c r="D161" s="24">
        <v>1.0243372466089751</v>
      </c>
      <c r="E161" s="24">
        <v>1.0243372466089751</v>
      </c>
      <c r="F161" s="24">
        <v>1.0243372466089751</v>
      </c>
      <c r="G161" s="24">
        <v>1.0243372466089751</v>
      </c>
      <c r="H161" s="24">
        <v>1.0243372466089751</v>
      </c>
      <c r="I161" s="24">
        <v>1.0243372466089751</v>
      </c>
      <c r="J161" s="24">
        <v>1.0243372466089751</v>
      </c>
      <c r="K161" s="24">
        <v>1.0243372466089751</v>
      </c>
      <c r="L161" s="24">
        <v>1.0243372466089751</v>
      </c>
      <c r="M161" s="24">
        <v>1.0243372466089751</v>
      </c>
      <c r="N161" s="24">
        <v>1.0243372466089751</v>
      </c>
      <c r="O161" s="24">
        <v>0.96737774492816853</v>
      </c>
      <c r="P161" s="24">
        <v>1.0243372466089751</v>
      </c>
      <c r="Q161" s="24">
        <v>1.0243372466089751</v>
      </c>
      <c r="R161" s="24">
        <v>1.0243372466089751</v>
      </c>
      <c r="S161" s="24">
        <v>1.0243372466089751</v>
      </c>
      <c r="T161" s="24">
        <v>0.9673777449281683</v>
      </c>
      <c r="U161" s="24">
        <v>1.0243372466089751</v>
      </c>
    </row>
    <row r="162" spans="2:21" x14ac:dyDescent="0.3">
      <c r="B162" s="30">
        <v>82</v>
      </c>
      <c r="C162" s="24">
        <v>0.965048832189775</v>
      </c>
      <c r="D162" s="24">
        <v>1.0255317058231428</v>
      </c>
      <c r="E162" s="24">
        <v>1.0255317058231428</v>
      </c>
      <c r="F162" s="24">
        <v>1.0255317058231428</v>
      </c>
      <c r="G162" s="24">
        <v>1.0255317058231428</v>
      </c>
      <c r="H162" s="24">
        <v>1.0255317058231428</v>
      </c>
      <c r="I162" s="24">
        <v>1.0255317058231428</v>
      </c>
      <c r="J162" s="24">
        <v>1.0255317058231428</v>
      </c>
      <c r="K162" s="24">
        <v>1.0255317058231426</v>
      </c>
      <c r="L162" s="24">
        <v>1.0255317058231428</v>
      </c>
      <c r="M162" s="24">
        <v>1.0255317058231428</v>
      </c>
      <c r="N162" s="24">
        <v>1.0255317058231428</v>
      </c>
      <c r="O162" s="24">
        <v>0.965048832189775</v>
      </c>
      <c r="P162" s="24">
        <v>1.0255317058231428</v>
      </c>
      <c r="Q162" s="24">
        <v>1.0255317058231428</v>
      </c>
      <c r="R162" s="24">
        <v>1.0255317058231426</v>
      </c>
      <c r="S162" s="24">
        <v>1.0255317058231428</v>
      </c>
      <c r="T162" s="24">
        <v>0.96504883218977489</v>
      </c>
      <c r="U162" s="24">
        <v>1.0255317058231428</v>
      </c>
    </row>
    <row r="163" spans="2:21" x14ac:dyDescent="0.3">
      <c r="B163" s="30">
        <v>83</v>
      </c>
      <c r="C163" s="24">
        <v>0.96268730530381619</v>
      </c>
      <c r="D163" s="24">
        <v>1.0266867960596999</v>
      </c>
      <c r="E163" s="24">
        <v>1.0266867960596999</v>
      </c>
      <c r="F163" s="24">
        <v>1.0266867960596999</v>
      </c>
      <c r="G163" s="24">
        <v>1.0266867960596999</v>
      </c>
      <c r="H163" s="24">
        <v>1.0266867960596999</v>
      </c>
      <c r="I163" s="24">
        <v>1.0266867960596999</v>
      </c>
      <c r="J163" s="24">
        <v>1.0266867960596999</v>
      </c>
      <c r="K163" s="24">
        <v>1.0266867960596997</v>
      </c>
      <c r="L163" s="24">
        <v>1.0266867960596999</v>
      </c>
      <c r="M163" s="24">
        <v>1.0266867960596999</v>
      </c>
      <c r="N163" s="24">
        <v>1.0266867960596999</v>
      </c>
      <c r="O163" s="24">
        <v>0.96268730530381619</v>
      </c>
      <c r="P163" s="24">
        <v>1.0266867960596999</v>
      </c>
      <c r="Q163" s="24">
        <v>1.0266867960596999</v>
      </c>
      <c r="R163" s="24">
        <v>1.0266867960596997</v>
      </c>
      <c r="S163" s="24">
        <v>1.0266867960596999</v>
      </c>
      <c r="T163" s="24">
        <v>0.96268730530381608</v>
      </c>
      <c r="U163" s="24">
        <v>1.0266867960596999</v>
      </c>
    </row>
    <row r="164" spans="2:21" x14ac:dyDescent="0.3">
      <c r="B164" s="30">
        <v>84</v>
      </c>
      <c r="C164" s="24">
        <v>0.96029343135804635</v>
      </c>
      <c r="D164" s="24">
        <v>1.0278023812086112</v>
      </c>
      <c r="E164" s="24">
        <v>1.0278023812086112</v>
      </c>
      <c r="F164" s="24">
        <v>1.027802381208611</v>
      </c>
      <c r="G164" s="24">
        <v>1.027802381208611</v>
      </c>
      <c r="H164" s="24">
        <v>1.0278023812086112</v>
      </c>
      <c r="I164" s="24">
        <v>1.0278023812086112</v>
      </c>
      <c r="J164" s="24">
        <v>1.027802381208611</v>
      </c>
      <c r="K164" s="24">
        <v>1.027802381208611</v>
      </c>
      <c r="L164" s="24">
        <v>1.027802381208611</v>
      </c>
      <c r="M164" s="24">
        <v>1.0278023812086112</v>
      </c>
      <c r="N164" s="24">
        <v>1.027802381208611</v>
      </c>
      <c r="O164" s="24">
        <v>0.96029343135804635</v>
      </c>
      <c r="P164" s="24">
        <v>1.0278023812086112</v>
      </c>
      <c r="Q164" s="24">
        <v>1.027802381208611</v>
      </c>
      <c r="R164" s="24">
        <v>1.027802381208611</v>
      </c>
      <c r="S164" s="24">
        <v>1.027802381208611</v>
      </c>
      <c r="T164" s="24">
        <v>0.96029343135804623</v>
      </c>
      <c r="U164" s="24">
        <v>1.027802381208611</v>
      </c>
    </row>
    <row r="165" spans="2:21" x14ac:dyDescent="0.3">
      <c r="B165" s="30">
        <v>85</v>
      </c>
      <c r="C165" s="24">
        <v>0.95786748062919647</v>
      </c>
      <c r="D165" s="24">
        <v>1.0288783297169695</v>
      </c>
      <c r="E165" s="24">
        <v>1.0288783297169695</v>
      </c>
      <c r="F165" s="24">
        <v>1.0288783297169692</v>
      </c>
      <c r="G165" s="24">
        <v>1.0288783297169692</v>
      </c>
      <c r="H165" s="24">
        <v>1.0288783297169695</v>
      </c>
      <c r="I165" s="24">
        <v>1.0288783297169695</v>
      </c>
      <c r="J165" s="24">
        <v>1.0288783297169692</v>
      </c>
      <c r="K165" s="24">
        <v>1.0288783297169692</v>
      </c>
      <c r="L165" s="24">
        <v>1.0288783297169692</v>
      </c>
      <c r="M165" s="24">
        <v>1.0288783297169695</v>
      </c>
      <c r="N165" s="24">
        <v>1.0288783297169692</v>
      </c>
      <c r="O165" s="24">
        <v>0.95786748062919636</v>
      </c>
      <c r="P165" s="24">
        <v>1.0288783297169695</v>
      </c>
      <c r="Q165" s="24">
        <v>1.0288783297169692</v>
      </c>
      <c r="R165" s="24">
        <v>1.0288783297169692</v>
      </c>
      <c r="S165" s="24">
        <v>1.0288783297169692</v>
      </c>
      <c r="T165" s="24">
        <v>0.95786748062919636</v>
      </c>
      <c r="U165" s="24">
        <v>1.0288783297169692</v>
      </c>
    </row>
    <row r="166" spans="2:21" x14ac:dyDescent="0.3">
      <c r="B166" s="30">
        <v>86</v>
      </c>
      <c r="C166" s="24">
        <v>0.95540972653217715</v>
      </c>
      <c r="D166" s="24">
        <v>1.0299145146148492</v>
      </c>
      <c r="E166" s="24">
        <v>1.0299145146148492</v>
      </c>
      <c r="F166" s="24">
        <v>1.029914514614849</v>
      </c>
      <c r="G166" s="24">
        <v>1.029914514614849</v>
      </c>
      <c r="H166" s="24">
        <v>1.0299145146148492</v>
      </c>
      <c r="I166" s="24">
        <v>1.0299145146148492</v>
      </c>
      <c r="J166" s="24">
        <v>1.029914514614849</v>
      </c>
      <c r="K166" s="24">
        <v>1.029914514614849</v>
      </c>
      <c r="L166" s="24">
        <v>1.029914514614849</v>
      </c>
      <c r="M166" s="24">
        <v>1.0299145146148492</v>
      </c>
      <c r="N166" s="24">
        <v>1.029914514614849</v>
      </c>
      <c r="O166" s="24">
        <v>0.95540972653217704</v>
      </c>
      <c r="P166" s="24">
        <v>1.0299145146148492</v>
      </c>
      <c r="Q166" s="24">
        <v>1.029914514614849</v>
      </c>
      <c r="R166" s="24">
        <v>1.029914514614849</v>
      </c>
      <c r="S166" s="24">
        <v>1.029914514614849</v>
      </c>
      <c r="T166" s="24">
        <v>0.95540972653217693</v>
      </c>
      <c r="U166" s="24">
        <v>1.029914514614849</v>
      </c>
    </row>
    <row r="167" spans="2:21" x14ac:dyDescent="0.3">
      <c r="B167" s="30">
        <v>87</v>
      </c>
      <c r="C167" s="24">
        <v>0.95292044556878752</v>
      </c>
      <c r="D167" s="24">
        <v>1.0309108135402782</v>
      </c>
      <c r="E167" s="24">
        <v>1.0309108135402782</v>
      </c>
      <c r="F167" s="24">
        <v>1.030910813540278</v>
      </c>
      <c r="G167" s="24">
        <v>1.030910813540278</v>
      </c>
      <c r="H167" s="24">
        <v>1.0309108135402782</v>
      </c>
      <c r="I167" s="24">
        <v>1.0309108135402782</v>
      </c>
      <c r="J167" s="24">
        <v>1.030910813540278</v>
      </c>
      <c r="K167" s="24">
        <v>1.030910813540278</v>
      </c>
      <c r="L167" s="24">
        <v>1.030910813540278</v>
      </c>
      <c r="M167" s="24">
        <v>1.0309108135402782</v>
      </c>
      <c r="N167" s="24">
        <v>1.030910813540278</v>
      </c>
      <c r="O167" s="24">
        <v>0.95292044556878752</v>
      </c>
      <c r="P167" s="24">
        <v>1.0309108135402782</v>
      </c>
      <c r="Q167" s="24">
        <v>1.030910813540278</v>
      </c>
      <c r="R167" s="24">
        <v>1.030910813540278</v>
      </c>
      <c r="S167" s="24">
        <v>1.030910813540278</v>
      </c>
      <c r="T167" s="24">
        <v>0.95292044556878741</v>
      </c>
      <c r="U167" s="24">
        <v>1.030910813540278</v>
      </c>
    </row>
    <row r="168" spans="2:21" x14ac:dyDescent="0.3">
      <c r="B168" s="30">
        <v>88</v>
      </c>
      <c r="C168" s="24">
        <v>0.95039991727594231</v>
      </c>
      <c r="D168" s="24">
        <v>1.0318671087633191</v>
      </c>
      <c r="E168" s="24">
        <v>1.0318671087633189</v>
      </c>
      <c r="F168" s="24">
        <v>1.0318671087633189</v>
      </c>
      <c r="G168" s="24">
        <v>1.0318671087633189</v>
      </c>
      <c r="H168" s="24">
        <v>1.0318671087633189</v>
      </c>
      <c r="I168" s="24">
        <v>1.0318671087633189</v>
      </c>
      <c r="J168" s="24">
        <v>1.0318671087633189</v>
      </c>
      <c r="K168" s="24">
        <v>1.0318671087633189</v>
      </c>
      <c r="L168" s="24">
        <v>1.0318671087633189</v>
      </c>
      <c r="M168" s="24">
        <v>1.0318671087633189</v>
      </c>
      <c r="N168" s="24">
        <v>1.0318671087633189</v>
      </c>
      <c r="O168" s="24">
        <v>0.95039991727594231</v>
      </c>
      <c r="P168" s="24">
        <v>1.0318671087633189</v>
      </c>
      <c r="Q168" s="24">
        <v>1.0318671087633189</v>
      </c>
      <c r="R168" s="24">
        <v>1.0318671087633189</v>
      </c>
      <c r="S168" s="24">
        <v>1.0318671087633189</v>
      </c>
      <c r="T168" s="24">
        <v>0.9503999172759422</v>
      </c>
      <c r="U168" s="24">
        <v>1.0318671087633189</v>
      </c>
    </row>
    <row r="169" spans="2:21" x14ac:dyDescent="0.3">
      <c r="B169" s="30">
        <v>89</v>
      </c>
      <c r="C169" s="24">
        <v>0.94784842417343085</v>
      </c>
      <c r="D169" s="24">
        <v>1.0327832872092542</v>
      </c>
      <c r="E169" s="24">
        <v>1.0327832872092542</v>
      </c>
      <c r="F169" s="24">
        <v>1.0327832872092542</v>
      </c>
      <c r="G169" s="24">
        <v>1.0327832872092542</v>
      </c>
      <c r="H169" s="24">
        <v>1.0327832872092542</v>
      </c>
      <c r="I169" s="24">
        <v>1.0327832872092542</v>
      </c>
      <c r="J169" s="24">
        <v>1.0327832872092542</v>
      </c>
      <c r="K169" s="24">
        <v>1.0327832872092539</v>
      </c>
      <c r="L169" s="24">
        <v>1.0327832872092542</v>
      </c>
      <c r="M169" s="24">
        <v>1.0327832872092542</v>
      </c>
      <c r="N169" s="24">
        <v>1.0327832872092542</v>
      </c>
      <c r="O169" s="24">
        <v>0.94784842417343085</v>
      </c>
      <c r="P169" s="24">
        <v>1.0327832872092542</v>
      </c>
      <c r="Q169" s="24">
        <v>1.0327832872092542</v>
      </c>
      <c r="R169" s="24">
        <v>1.0327832872092539</v>
      </c>
      <c r="S169" s="24">
        <v>1.0327832872092542</v>
      </c>
      <c r="T169" s="24">
        <v>0.94784842417343074</v>
      </c>
      <c r="U169" s="24">
        <v>1.0327832872092542</v>
      </c>
    </row>
    <row r="170" spans="2:21" x14ac:dyDescent="0.3">
      <c r="B170" s="30">
        <v>90</v>
      </c>
      <c r="C170" s="24">
        <v>0.94526625171122214</v>
      </c>
      <c r="D170" s="24">
        <v>1.0336592404808695</v>
      </c>
      <c r="E170" s="24">
        <v>1.0336592404808695</v>
      </c>
      <c r="F170" s="24">
        <v>1.0336592404808693</v>
      </c>
      <c r="G170" s="24">
        <v>1.0336592404808693</v>
      </c>
      <c r="H170" s="24">
        <v>1.0336592404808693</v>
      </c>
      <c r="I170" s="24">
        <v>1.0336592404808693</v>
      </c>
      <c r="J170" s="24">
        <v>1.0336592404808693</v>
      </c>
      <c r="K170" s="24">
        <v>1.0336592404808693</v>
      </c>
      <c r="L170" s="24">
        <v>1.0336592404808693</v>
      </c>
      <c r="M170" s="24">
        <v>1.0336592404808695</v>
      </c>
      <c r="N170" s="24">
        <v>1.0336592404808693</v>
      </c>
      <c r="O170" s="24">
        <v>0.94526625171122214</v>
      </c>
      <c r="P170" s="24">
        <v>1.0336592404808693</v>
      </c>
      <c r="Q170" s="24">
        <v>1.0336592404808693</v>
      </c>
      <c r="R170" s="24">
        <v>1.0336592404808693</v>
      </c>
      <c r="S170" s="24">
        <v>1.0336592404808693</v>
      </c>
      <c r="T170" s="24">
        <v>0.94526625171122214</v>
      </c>
      <c r="U170" s="24">
        <v>1.0336592404808693</v>
      </c>
    </row>
    <row r="171" spans="2:21" x14ac:dyDescent="0.3">
      <c r="B171" s="30">
        <v>91</v>
      </c>
      <c r="C171" s="24">
        <v>0.94265368821633</v>
      </c>
      <c r="D171" s="24">
        <v>1.0344948648798282</v>
      </c>
      <c r="E171" s="24">
        <v>1.0344948648798282</v>
      </c>
      <c r="F171" s="24">
        <v>1.0344948648798282</v>
      </c>
      <c r="G171" s="24">
        <v>1.0344948648798282</v>
      </c>
      <c r="H171" s="24">
        <v>1.0344948648798282</v>
      </c>
      <c r="I171" s="24">
        <v>1.0344948648798282</v>
      </c>
      <c r="J171" s="24">
        <v>1.0344948648798282</v>
      </c>
      <c r="K171" s="24">
        <v>1.034494864879828</v>
      </c>
      <c r="L171" s="24">
        <v>1.0344948648798282</v>
      </c>
      <c r="M171" s="24">
        <v>1.0344948648798282</v>
      </c>
      <c r="N171" s="24">
        <v>1.0344948648798282</v>
      </c>
      <c r="O171" s="24">
        <v>0.94265368821633</v>
      </c>
      <c r="P171" s="24">
        <v>1.0344948648798282</v>
      </c>
      <c r="Q171" s="24">
        <v>1.0344948648798282</v>
      </c>
      <c r="R171" s="24">
        <v>1.034494864879828</v>
      </c>
      <c r="S171" s="24">
        <v>1.0344948648798282</v>
      </c>
      <c r="T171" s="24">
        <v>0.94265368821632989</v>
      </c>
      <c r="U171" s="24">
        <v>1.0344948648798282</v>
      </c>
    </row>
    <row r="172" spans="2:21" x14ac:dyDescent="0.3">
      <c r="B172" s="30">
        <v>92</v>
      </c>
      <c r="C172" s="24">
        <v>0.94001102483925036</v>
      </c>
      <c r="D172" s="24">
        <v>1.0352900614271305</v>
      </c>
      <c r="E172" s="24">
        <v>1.0352900614271305</v>
      </c>
      <c r="F172" s="24">
        <v>1.0352900614271305</v>
      </c>
      <c r="G172" s="24">
        <v>1.0352900614271305</v>
      </c>
      <c r="H172" s="24">
        <v>1.0352900614271305</v>
      </c>
      <c r="I172" s="24">
        <v>1.0352900614271305</v>
      </c>
      <c r="J172" s="24">
        <v>1.0352900614271305</v>
      </c>
      <c r="K172" s="24">
        <v>1.0352900614271303</v>
      </c>
      <c r="L172" s="24">
        <v>1.0352900614271305</v>
      </c>
      <c r="M172" s="24">
        <v>1.0352900614271305</v>
      </c>
      <c r="N172" s="24">
        <v>1.0352900614271305</v>
      </c>
      <c r="O172" s="24">
        <v>0.94001102483925036</v>
      </c>
      <c r="P172" s="24">
        <v>1.0352900614271305</v>
      </c>
      <c r="Q172" s="24">
        <v>1.0352900614271305</v>
      </c>
      <c r="R172" s="24">
        <v>1.0352900614271303</v>
      </c>
      <c r="S172" s="24">
        <v>1.0352900614271305</v>
      </c>
      <c r="T172" s="24">
        <v>0.94001102483925025</v>
      </c>
      <c r="U172" s="24">
        <v>1.0352900614271305</v>
      </c>
    </row>
    <row r="173" spans="2:21" x14ac:dyDescent="0.3">
      <c r="B173" s="30">
        <v>93</v>
      </c>
      <c r="C173" s="24">
        <v>0.93733855549998735</v>
      </c>
      <c r="D173" s="24">
        <v>1.0360447358826534</v>
      </c>
      <c r="E173" s="24">
        <v>1.0360447358826534</v>
      </c>
      <c r="F173" s="24">
        <v>1.0360447358826534</v>
      </c>
      <c r="G173" s="24">
        <v>1.0360447358826534</v>
      </c>
      <c r="H173" s="24">
        <v>1.0360447358826534</v>
      </c>
      <c r="I173" s="24">
        <v>1.0360447358826534</v>
      </c>
      <c r="J173" s="24">
        <v>1.0360447358826534</v>
      </c>
      <c r="K173" s="24">
        <v>1.0360447358826534</v>
      </c>
      <c r="L173" s="24">
        <v>1.0360447358826534</v>
      </c>
      <c r="M173" s="24">
        <v>1.0360447358826534</v>
      </c>
      <c r="N173" s="24">
        <v>1.0360447358826534</v>
      </c>
      <c r="O173" s="24">
        <v>0.93733855549998735</v>
      </c>
      <c r="P173" s="24">
        <v>1.0360447358826534</v>
      </c>
      <c r="Q173" s="24">
        <v>1.0360447358826534</v>
      </c>
      <c r="R173" s="24">
        <v>1.0360447358826534</v>
      </c>
      <c r="S173" s="24">
        <v>1.0360447358826534</v>
      </c>
      <c r="T173" s="24">
        <v>0.93733855549998724</v>
      </c>
      <c r="U173" s="24">
        <v>1.0360447358826534</v>
      </c>
    </row>
    <row r="174" spans="2:21" x14ac:dyDescent="0.3">
      <c r="B174" s="30">
        <v>94</v>
      </c>
      <c r="C174" s="24">
        <v>0.93463657683367918</v>
      </c>
      <c r="D174" s="24">
        <v>1.0367587987637645</v>
      </c>
      <c r="E174" s="24">
        <v>1.0367587987637645</v>
      </c>
      <c r="F174" s="24">
        <v>1.0367587987637643</v>
      </c>
      <c r="G174" s="24">
        <v>1.0367587987637643</v>
      </c>
      <c r="H174" s="24">
        <v>1.0367587987637643</v>
      </c>
      <c r="I174" s="24">
        <v>1.0367587987637643</v>
      </c>
      <c r="J174" s="24">
        <v>1.0367587987637643</v>
      </c>
      <c r="K174" s="24">
        <v>1.0367587987637643</v>
      </c>
      <c r="L174" s="24">
        <v>1.0367587987637643</v>
      </c>
      <c r="M174" s="24">
        <v>1.0367587987637643</v>
      </c>
      <c r="N174" s="24">
        <v>1.0367587987637643</v>
      </c>
      <c r="O174" s="24">
        <v>0.93463657683367918</v>
      </c>
      <c r="P174" s="24">
        <v>1.0367587987637643</v>
      </c>
      <c r="Q174" s="24">
        <v>1.0367587987637643</v>
      </c>
      <c r="R174" s="24">
        <v>1.0367587987637643</v>
      </c>
      <c r="S174" s="24">
        <v>1.0367587987637643</v>
      </c>
      <c r="T174" s="24">
        <v>0.93463657683367907</v>
      </c>
      <c r="U174" s="24">
        <v>1.0367587987637643</v>
      </c>
    </row>
    <row r="175" spans="2:21" x14ac:dyDescent="0.3">
      <c r="B175" s="30">
        <v>95</v>
      </c>
      <c r="C175" s="24">
        <v>0.93190538813584045</v>
      </c>
      <c r="D175" s="24">
        <v>1.0374321653630043</v>
      </c>
      <c r="E175" s="24">
        <v>1.0374321653630043</v>
      </c>
      <c r="F175" s="24">
        <v>1.0374321653630043</v>
      </c>
      <c r="G175" s="24">
        <v>1.0374321653630043</v>
      </c>
      <c r="H175" s="24">
        <v>1.0374321653630043</v>
      </c>
      <c r="I175" s="24">
        <v>1.0374321653630043</v>
      </c>
      <c r="J175" s="24">
        <v>1.0374321653630043</v>
      </c>
      <c r="K175" s="24">
        <v>1.0374321653630041</v>
      </c>
      <c r="L175" s="24">
        <v>1.0374321653630043</v>
      </c>
      <c r="M175" s="24">
        <v>1.0374321653630043</v>
      </c>
      <c r="N175" s="24">
        <v>1.0374321653630043</v>
      </c>
      <c r="O175" s="24">
        <v>0.93190538813584045</v>
      </c>
      <c r="P175" s="24">
        <v>1.0374321653630043</v>
      </c>
      <c r="Q175" s="24">
        <v>1.0374321653630043</v>
      </c>
      <c r="R175" s="24">
        <v>1.0374321653630041</v>
      </c>
      <c r="S175" s="24">
        <v>1.0374321653630043</v>
      </c>
      <c r="T175" s="24">
        <v>0.93190538813584034</v>
      </c>
      <c r="U175" s="24">
        <v>1.0374321653630043</v>
      </c>
    </row>
    <row r="176" spans="2:21" x14ac:dyDescent="0.3">
      <c r="B176" s="30">
        <v>96</v>
      </c>
      <c r="C176" s="24">
        <v>0.92914529130723333</v>
      </c>
      <c r="D176" s="24">
        <v>1.0380647557648348</v>
      </c>
      <c r="E176" s="24">
        <v>1.0380647557648348</v>
      </c>
      <c r="F176" s="24">
        <v>1.0380647557648346</v>
      </c>
      <c r="G176" s="24">
        <v>1.0380647557648346</v>
      </c>
      <c r="H176" s="24">
        <v>1.0380647557648348</v>
      </c>
      <c r="I176" s="24">
        <v>1.0380647557648348</v>
      </c>
      <c r="J176" s="24">
        <v>1.0380647557648346</v>
      </c>
      <c r="K176" s="24">
        <v>1.0380647557648346</v>
      </c>
      <c r="L176" s="24">
        <v>1.0380647557648346</v>
      </c>
      <c r="M176" s="24">
        <v>1.0380647557648348</v>
      </c>
      <c r="N176" s="24">
        <v>1.0380647557648346</v>
      </c>
      <c r="O176" s="24">
        <v>0.92914529130723333</v>
      </c>
      <c r="P176" s="24">
        <v>1.0380647557648348</v>
      </c>
      <c r="Q176" s="24">
        <v>1.0380647557648346</v>
      </c>
      <c r="R176" s="24">
        <v>1.0380647557648346</v>
      </c>
      <c r="S176" s="24">
        <v>1.0380647557648346</v>
      </c>
      <c r="T176" s="24">
        <v>0.92914529130723322</v>
      </c>
      <c r="U176" s="24">
        <v>1.0380647557648346</v>
      </c>
    </row>
    <row r="177" spans="1:21" x14ac:dyDescent="0.3">
      <c r="B177" s="30">
        <v>97</v>
      </c>
      <c r="C177" s="24">
        <v>0.92635659079838262</v>
      </c>
      <c r="D177" s="24">
        <v>1.0386564948614456</v>
      </c>
      <c r="E177" s="24">
        <v>1.0386564948614456</v>
      </c>
      <c r="F177" s="24">
        <v>1.0386564948614454</v>
      </c>
      <c r="G177" s="24">
        <v>1.0386564948614454</v>
      </c>
      <c r="H177" s="24">
        <v>1.0386564948614454</v>
      </c>
      <c r="I177" s="24">
        <v>1.0386564948614454</v>
      </c>
      <c r="J177" s="24">
        <v>1.0386564948614454</v>
      </c>
      <c r="K177" s="24">
        <v>1.0386564948614454</v>
      </c>
      <c r="L177" s="24">
        <v>1.0386564948614454</v>
      </c>
      <c r="M177" s="24">
        <v>1.0386564948614456</v>
      </c>
      <c r="N177" s="24">
        <v>1.0386564948614454</v>
      </c>
      <c r="O177" s="24">
        <v>0.92635659079838262</v>
      </c>
      <c r="P177" s="24">
        <v>1.0386564948614454</v>
      </c>
      <c r="Q177" s="24">
        <v>1.0386564948614454</v>
      </c>
      <c r="R177" s="24">
        <v>1.0386564948614454</v>
      </c>
      <c r="S177" s="24">
        <v>1.0386564948614454</v>
      </c>
      <c r="T177" s="24">
        <v>0.92635659079838251</v>
      </c>
      <c r="U177" s="24">
        <v>1.0386564948614454</v>
      </c>
    </row>
    <row r="178" spans="1:21" x14ac:dyDescent="0.3">
      <c r="B178" s="30">
        <v>98</v>
      </c>
      <c r="C178" s="24">
        <v>0.92353959355374804</v>
      </c>
      <c r="D178" s="24">
        <v>1.0392073123676169</v>
      </c>
      <c r="E178" s="24">
        <v>1.0392073123676169</v>
      </c>
      <c r="F178" s="24">
        <v>1.0392073123676167</v>
      </c>
      <c r="G178" s="24">
        <v>1.0392073123676167</v>
      </c>
      <c r="H178" s="24">
        <v>1.0392073123676167</v>
      </c>
      <c r="I178" s="24">
        <v>1.0392073123676167</v>
      </c>
      <c r="J178" s="24">
        <v>1.0392073123676167</v>
      </c>
      <c r="K178" s="24">
        <v>1.0392073123676167</v>
      </c>
      <c r="L178" s="24">
        <v>1.0392073123676167</v>
      </c>
      <c r="M178" s="24">
        <v>1.0392073123676169</v>
      </c>
      <c r="N178" s="24">
        <v>1.0392073123676167</v>
      </c>
      <c r="O178" s="24">
        <v>0.92353959355374815</v>
      </c>
      <c r="P178" s="24">
        <v>1.0392073123676167</v>
      </c>
      <c r="Q178" s="24">
        <v>1.0392073123676167</v>
      </c>
      <c r="R178" s="24">
        <v>1.0392073123676167</v>
      </c>
      <c r="S178" s="24">
        <v>1.0392073123676167</v>
      </c>
      <c r="T178" s="24">
        <v>0.92353959355374804</v>
      </c>
      <c r="U178" s="24">
        <v>1.0392073123676167</v>
      </c>
    </row>
    <row r="179" spans="1:21" x14ac:dyDescent="0.3">
      <c r="B179" s="30">
        <v>99</v>
      </c>
      <c r="C179" s="24">
        <v>0.92069460895556998</v>
      </c>
      <c r="D179" s="24">
        <v>1.0397171428346328</v>
      </c>
      <c r="E179" s="24">
        <v>1.0397171428346328</v>
      </c>
      <c r="F179" s="24">
        <v>1.0397171428346326</v>
      </c>
      <c r="G179" s="24">
        <v>1.0397171428346326</v>
      </c>
      <c r="H179" s="24">
        <v>1.0397171428346326</v>
      </c>
      <c r="I179" s="24">
        <v>1.0397171428346326</v>
      </c>
      <c r="J179" s="24">
        <v>1.0397171428346326</v>
      </c>
      <c r="K179" s="24">
        <v>1.0397171428346323</v>
      </c>
      <c r="L179" s="24">
        <v>1.0397171428346326</v>
      </c>
      <c r="M179" s="24">
        <v>1.0397171428346326</v>
      </c>
      <c r="N179" s="24">
        <v>1.0397171428346326</v>
      </c>
      <c r="O179" s="24">
        <v>0.92069460895556998</v>
      </c>
      <c r="P179" s="24">
        <v>1.0397171428346326</v>
      </c>
      <c r="Q179" s="24">
        <v>1.0397171428346326</v>
      </c>
      <c r="R179" s="24">
        <v>1.0397171428346323</v>
      </c>
      <c r="S179" s="24">
        <v>1.0397171428346326</v>
      </c>
      <c r="T179" s="24">
        <v>0.92069460895556987</v>
      </c>
      <c r="U179" s="24">
        <v>1.0397171428346326</v>
      </c>
    </row>
    <row r="180" spans="1:21" x14ac:dyDescent="0.3">
      <c r="B180" s="30">
        <v>100</v>
      </c>
      <c r="C180" s="24">
        <v>0.91782194876739998</v>
      </c>
      <c r="D180" s="24">
        <v>1.040185925663242</v>
      </c>
      <c r="E180" s="24">
        <v>1.040185925663242</v>
      </c>
      <c r="F180" s="24">
        <v>1.040185925663242</v>
      </c>
      <c r="G180" s="24">
        <v>1.040185925663242</v>
      </c>
      <c r="H180" s="24">
        <v>1.040185925663242</v>
      </c>
      <c r="I180" s="24">
        <v>1.040185925663242</v>
      </c>
      <c r="J180" s="24">
        <v>1.040185925663242</v>
      </c>
      <c r="K180" s="24">
        <v>1.0401859256632418</v>
      </c>
      <c r="L180" s="24">
        <v>1.040185925663242</v>
      </c>
      <c r="M180" s="24">
        <v>1.040185925663242</v>
      </c>
      <c r="N180" s="24">
        <v>1.040185925663242</v>
      </c>
      <c r="O180" s="24">
        <v>0.91782194876739986</v>
      </c>
      <c r="P180" s="24">
        <v>1.040185925663242</v>
      </c>
      <c r="Q180" s="24">
        <v>1.040185925663242</v>
      </c>
      <c r="R180" s="24">
        <v>1.0401859256632418</v>
      </c>
      <c r="S180" s="24">
        <v>1.040185925663242</v>
      </c>
      <c r="T180" s="24">
        <v>0.91782194876739975</v>
      </c>
      <c r="U180" s="24">
        <v>1.040185925663242</v>
      </c>
    </row>
    <row r="181" spans="1:21" x14ac:dyDescent="0.3">
      <c r="L181" s="1"/>
    </row>
    <row r="182" spans="1:21" x14ac:dyDescent="0.3">
      <c r="A182" s="3" t="s">
        <v>201</v>
      </c>
      <c r="L182" s="1"/>
    </row>
    <row r="183" spans="1:21" x14ac:dyDescent="0.3">
      <c r="L183" s="1"/>
    </row>
    <row r="184" spans="1:21" x14ac:dyDescent="0.3">
      <c r="C184" s="3" t="s">
        <v>157</v>
      </c>
      <c r="L184" s="1"/>
    </row>
    <row r="185" spans="1:21" x14ac:dyDescent="0.3">
      <c r="C185" s="2" t="s">
        <v>158</v>
      </c>
      <c r="D185" s="2" t="s">
        <v>159</v>
      </c>
      <c r="E185" s="2" t="s">
        <v>160</v>
      </c>
      <c r="F185" s="2" t="s">
        <v>120</v>
      </c>
      <c r="L185" s="1"/>
    </row>
    <row r="186" spans="1:21" x14ac:dyDescent="0.3">
      <c r="A186" s="3" t="s">
        <v>202</v>
      </c>
      <c r="B186" s="2" t="s">
        <v>203</v>
      </c>
      <c r="C186" s="24">
        <v>0.87807630074924325</v>
      </c>
      <c r="D186" s="24">
        <v>0.88540787006629162</v>
      </c>
      <c r="E186" s="24">
        <v>0.94891071190293308</v>
      </c>
      <c r="F186" s="24">
        <v>0.88540787006629174</v>
      </c>
      <c r="L186" s="1"/>
    </row>
    <row r="187" spans="1:21" x14ac:dyDescent="0.3">
      <c r="B187" s="2" t="s">
        <v>204</v>
      </c>
      <c r="C187" s="24">
        <v>0.89039081503542483</v>
      </c>
      <c r="D187" s="24">
        <v>0.89714679443118084</v>
      </c>
      <c r="E187" s="24">
        <v>0.95545614152290226</v>
      </c>
      <c r="F187" s="24">
        <v>0.89714679443118095</v>
      </c>
      <c r="L187" s="1"/>
    </row>
    <row r="188" spans="1:21" x14ac:dyDescent="0.3">
      <c r="B188" s="2" t="s">
        <v>205</v>
      </c>
      <c r="C188" s="24">
        <v>0.90249767146855897</v>
      </c>
      <c r="D188" s="24">
        <v>0.90865839764376599</v>
      </c>
      <c r="E188" s="24">
        <v>0.96164143220339149</v>
      </c>
      <c r="F188" s="24">
        <v>0.9086583976437661</v>
      </c>
      <c r="L188" s="1"/>
    </row>
    <row r="189" spans="1:21" x14ac:dyDescent="0.3">
      <c r="B189" s="2" t="s">
        <v>206</v>
      </c>
      <c r="C189" s="24">
        <v>0.91438377644243352</v>
      </c>
      <c r="D189" s="24">
        <v>0.91993000149134252</v>
      </c>
      <c r="E189" s="24">
        <v>0.96745902421925756</v>
      </c>
      <c r="F189" s="24">
        <v>0.91993000149134252</v>
      </c>
      <c r="L189" s="1"/>
    </row>
    <row r="190" spans="1:21" x14ac:dyDescent="0.3">
      <c r="B190" s="2" t="s">
        <v>207</v>
      </c>
      <c r="C190" s="24">
        <v>0.92603614197371908</v>
      </c>
      <c r="D190" s="24">
        <v>0.93094907302208263</v>
      </c>
      <c r="E190" s="24">
        <v>0.97290177666012034</v>
      </c>
      <c r="F190" s="24">
        <v>0.93094907302208263</v>
      </c>
      <c r="L190" s="1"/>
    </row>
    <row r="191" spans="1:21" x14ac:dyDescent="0.3">
      <c r="B191" s="2" t="s">
        <v>208</v>
      </c>
      <c r="C191" s="24">
        <v>0.93744190912047864</v>
      </c>
      <c r="D191" s="24">
        <v>0.94170324759453916</v>
      </c>
      <c r="E191" s="24">
        <v>0.97796298203198073</v>
      </c>
      <c r="F191" s="24">
        <v>0.94170324759453905</v>
      </c>
      <c r="L191" s="1"/>
    </row>
    <row r="192" spans="1:21" x14ac:dyDescent="0.3">
      <c r="B192" s="2" t="s">
        <v>209</v>
      </c>
      <c r="C192" s="24">
        <v>0.94858837143053043</v>
      </c>
      <c r="D192" s="24">
        <v>0.95218035185148342</v>
      </c>
      <c r="E192" s="24">
        <v>0.98263638002862042</v>
      </c>
      <c r="F192" s="24">
        <v>0.95218035185148342</v>
      </c>
      <c r="L192" s="1"/>
    </row>
    <row r="193" spans="1:12" x14ac:dyDescent="0.3">
      <c r="B193" s="2" t="s">
        <v>210</v>
      </c>
      <c r="C193" s="24">
        <v>0.9594629983604166</v>
      </c>
      <c r="D193" s="24">
        <v>0.96236842655877197</v>
      </c>
      <c r="E193" s="24">
        <v>0.98691617043321567</v>
      </c>
      <c r="F193" s="24">
        <v>0.96236842655877197</v>
      </c>
      <c r="L193" s="1"/>
    </row>
    <row r="194" spans="1:12" x14ac:dyDescent="0.3">
      <c r="B194" s="2" t="s">
        <v>211</v>
      </c>
      <c r="C194" s="24">
        <v>0.97005345860506953</v>
      </c>
      <c r="D194" s="24">
        <v>0.97225574924963232</v>
      </c>
      <c r="E194" s="24">
        <v>0.99079702511295376</v>
      </c>
      <c r="F194" s="24">
        <v>0.97225574924963232</v>
      </c>
      <c r="L194" s="1"/>
    </row>
    <row r="195" spans="1:12" x14ac:dyDescent="0.3">
      <c r="B195" s="2" t="s">
        <v>212</v>
      </c>
      <c r="C195" s="24">
        <v>0.98034764327780921</v>
      </c>
      <c r="D195" s="24">
        <v>0.98183085661466374</v>
      </c>
      <c r="E195" s="24">
        <v>0.99427409907193443</v>
      </c>
      <c r="F195" s="24">
        <v>0.98183085661466374</v>
      </c>
      <c r="L195" s="1"/>
    </row>
    <row r="196" spans="1:12" x14ac:dyDescent="0.3">
      <c r="B196" s="2" t="s">
        <v>213</v>
      </c>
      <c r="C196" s="24">
        <v>0.9903336888800458</v>
      </c>
      <c r="D196" s="24">
        <v>0.99108256657795246</v>
      </c>
      <c r="E196" s="24">
        <v>0.99734304053026512</v>
      </c>
      <c r="F196" s="24">
        <v>0.99108256657795246</v>
      </c>
      <c r="L196" s="1"/>
    </row>
    <row r="197" spans="1:12" x14ac:dyDescent="0.3">
      <c r="B197" s="2" t="s">
        <v>214</v>
      </c>
      <c r="C197" s="24">
        <v>1</v>
      </c>
      <c r="D197" s="24">
        <v>1</v>
      </c>
      <c r="E197" s="24">
        <v>1</v>
      </c>
      <c r="F197" s="24">
        <v>1</v>
      </c>
      <c r="L197" s="1"/>
    </row>
    <row r="198" spans="1:12" x14ac:dyDescent="0.3">
      <c r="L198" s="1"/>
    </row>
    <row r="199" spans="1:12" x14ac:dyDescent="0.3">
      <c r="A199" s="3" t="s">
        <v>215</v>
      </c>
      <c r="L199" s="1"/>
    </row>
    <row r="200" spans="1:12" x14ac:dyDescent="0.3">
      <c r="L200" s="1"/>
    </row>
    <row r="201" spans="1:12" x14ac:dyDescent="0.3">
      <c r="C201" s="3" t="s">
        <v>157</v>
      </c>
      <c r="L201" s="1"/>
    </row>
    <row r="202" spans="1:12" x14ac:dyDescent="0.3">
      <c r="A202" s="3" t="s">
        <v>216</v>
      </c>
      <c r="C202" s="2" t="s">
        <v>158</v>
      </c>
      <c r="D202" s="2" t="s">
        <v>159</v>
      </c>
      <c r="E202" s="2" t="s">
        <v>160</v>
      </c>
      <c r="F202" s="2" t="s">
        <v>120</v>
      </c>
      <c r="L202" s="1"/>
    </row>
    <row r="203" spans="1:12" x14ac:dyDescent="0.3">
      <c r="A203"/>
      <c r="B203" s="41" t="s">
        <v>385</v>
      </c>
      <c r="C203" s="42">
        <f>C204</f>
        <v>1.2391881289764541</v>
      </c>
      <c r="D203" s="42">
        <f t="shared" ref="D203:F203" si="2">D204</f>
        <v>1.1825270782899735</v>
      </c>
      <c r="E203" s="42">
        <f t="shared" si="2"/>
        <v>1.2378245000138182</v>
      </c>
      <c r="F203" s="42">
        <f t="shared" si="2"/>
        <v>1.1825270782899735</v>
      </c>
      <c r="H203" s="40" t="s">
        <v>128</v>
      </c>
      <c r="L203" s="1"/>
    </row>
    <row r="204" spans="1:12" x14ac:dyDescent="0.3">
      <c r="A204"/>
      <c r="B204" s="41" t="s">
        <v>386</v>
      </c>
      <c r="C204" s="24">
        <v>1.2391881289764541</v>
      </c>
      <c r="D204" s="24">
        <v>1.1825270782899735</v>
      </c>
      <c r="E204" s="24">
        <v>1.2378245000138182</v>
      </c>
      <c r="F204" s="24">
        <v>1.1825270782899735</v>
      </c>
      <c r="H204" s="40" t="s">
        <v>129</v>
      </c>
      <c r="L204" s="1"/>
    </row>
    <row r="205" spans="1:12" x14ac:dyDescent="0.3">
      <c r="A205"/>
      <c r="B205" s="2" t="s">
        <v>1</v>
      </c>
      <c r="C205" s="24">
        <v>1.1532731433821022</v>
      </c>
      <c r="D205" s="24">
        <v>1.1182546931661941</v>
      </c>
      <c r="E205" s="24">
        <v>1.1524889144080779</v>
      </c>
      <c r="F205" s="24">
        <v>1.1182546931661939</v>
      </c>
      <c r="H205" s="40" t="s">
        <v>130</v>
      </c>
      <c r="L205" s="1"/>
    </row>
    <row r="206" spans="1:12" x14ac:dyDescent="0.3">
      <c r="A206"/>
      <c r="B206" s="2" t="s">
        <v>2</v>
      </c>
      <c r="C206" s="24">
        <v>1.0737085970787676</v>
      </c>
      <c r="D206" s="24">
        <v>1.0574756229654629</v>
      </c>
      <c r="E206" s="24">
        <v>1.0733723373074355</v>
      </c>
      <c r="F206" s="24">
        <v>1.0574756229654629</v>
      </c>
      <c r="H206" s="40" t="s">
        <v>131</v>
      </c>
      <c r="L206" s="1"/>
    </row>
    <row r="207" spans="1:12" x14ac:dyDescent="0.3">
      <c r="A207"/>
      <c r="B207" s="2" t="s">
        <v>3</v>
      </c>
      <c r="C207" s="24">
        <v>1</v>
      </c>
      <c r="D207" s="24">
        <v>1</v>
      </c>
      <c r="E207" s="24">
        <v>1</v>
      </c>
      <c r="F207" s="24">
        <v>1</v>
      </c>
      <c r="H207" s="40" t="s">
        <v>132</v>
      </c>
      <c r="L207" s="1"/>
    </row>
    <row r="208" spans="1:12" x14ac:dyDescent="0.3">
      <c r="A208"/>
      <c r="B208" s="2" t="s">
        <v>4</v>
      </c>
      <c r="C208" s="24">
        <v>1.0156249048295647</v>
      </c>
      <c r="D208" s="24">
        <v>1.0308372175858245</v>
      </c>
      <c r="E208" s="24">
        <v>1.0158884338130387</v>
      </c>
      <c r="F208" s="24">
        <v>1.0308372175858245</v>
      </c>
      <c r="H208" s="40" t="s">
        <v>133</v>
      </c>
      <c r="L208" s="1"/>
    </row>
    <row r="209" spans="1:12" x14ac:dyDescent="0.3">
      <c r="A209"/>
      <c r="B209" s="2" t="s">
        <v>5</v>
      </c>
      <c r="C209" s="24">
        <v>1.0473284368020876</v>
      </c>
      <c r="D209" s="24">
        <v>1.0785420303224547</v>
      </c>
      <c r="E209" s="24">
        <v>1.0478156605804991</v>
      </c>
      <c r="F209" s="24">
        <v>1.0785420303224547</v>
      </c>
      <c r="H209" s="40" t="s">
        <v>270</v>
      </c>
      <c r="L209" s="1"/>
    </row>
    <row r="210" spans="1:12" x14ac:dyDescent="0.3">
      <c r="A210"/>
      <c r="B210" s="2" t="s">
        <v>6</v>
      </c>
      <c r="C210" s="24">
        <v>1.0745287386204121</v>
      </c>
      <c r="D210" s="24">
        <v>1.1223035240035801</v>
      </c>
      <c r="E210" s="24">
        <v>1.075191896434387</v>
      </c>
      <c r="F210" s="24">
        <v>1.1223035240035801</v>
      </c>
      <c r="H210" s="40" t="s">
        <v>271</v>
      </c>
      <c r="L210" s="1"/>
    </row>
    <row r="211" spans="1:12" x14ac:dyDescent="0.3">
      <c r="A211"/>
      <c r="B211" s="2" t="s">
        <v>7</v>
      </c>
      <c r="C211" s="24">
        <v>1.0975518083554985</v>
      </c>
      <c r="D211" s="24">
        <v>1.1622407971394384</v>
      </c>
      <c r="E211" s="24">
        <v>1.0983369046745239</v>
      </c>
      <c r="F211" s="24">
        <v>1.1622407971394384</v>
      </c>
      <c r="H211" s="40" t="s">
        <v>272</v>
      </c>
      <c r="L211" s="1"/>
    </row>
    <row r="212" spans="1:12" x14ac:dyDescent="0.3">
      <c r="A212"/>
      <c r="B212" s="2" t="s">
        <v>8</v>
      </c>
      <c r="C212" s="24">
        <v>1.1167750201849553</v>
      </c>
      <c r="D212" s="24">
        <v>1.198550272663605</v>
      </c>
      <c r="E212" s="24">
        <v>1.1176233824501876</v>
      </c>
      <c r="F212" s="24">
        <v>1.198550272663605</v>
      </c>
      <c r="H212" s="40" t="s">
        <v>273</v>
      </c>
      <c r="L212" s="1"/>
    </row>
    <row r="213" spans="1:12" x14ac:dyDescent="0.3">
      <c r="A213"/>
      <c r="B213" s="2" t="s">
        <v>9</v>
      </c>
      <c r="C213" s="24">
        <v>1.1326048167722846</v>
      </c>
      <c r="D213" s="24">
        <v>1.2314850047112806</v>
      </c>
      <c r="E213" s="24">
        <v>1.1334544602062409</v>
      </c>
      <c r="F213" s="24">
        <v>1.2314850047112806</v>
      </c>
      <c r="H213" s="40" t="s">
        <v>274</v>
      </c>
      <c r="L213" s="1"/>
    </row>
    <row r="214" spans="1:12" x14ac:dyDescent="0.3">
      <c r="A214"/>
      <c r="B214" s="2" t="s">
        <v>10</v>
      </c>
      <c r="C214" s="24">
        <v>1.1454579542244747</v>
      </c>
      <c r="D214" s="24">
        <v>1.2613357882603122</v>
      </c>
      <c r="E214" s="24">
        <v>1.1462447225649512</v>
      </c>
      <c r="F214" s="24">
        <v>1.2613357882603122</v>
      </c>
      <c r="H214" s="40" t="s">
        <v>275</v>
      </c>
      <c r="L214" s="1"/>
    </row>
    <row r="215" spans="1:12" x14ac:dyDescent="0.3">
      <c r="A215"/>
      <c r="B215" s="2" t="s">
        <v>11</v>
      </c>
      <c r="C215" s="24">
        <v>1.1557463893047613</v>
      </c>
      <c r="D215" s="24">
        <v>1.2884145948527768</v>
      </c>
      <c r="E215" s="24">
        <v>1.1564048627846371</v>
      </c>
      <c r="F215" s="24">
        <v>1.2884145948527768</v>
      </c>
      <c r="H215" s="40" t="s">
        <v>276</v>
      </c>
      <c r="L215" s="1"/>
    </row>
    <row r="216" spans="1:12" x14ac:dyDescent="0.3">
      <c r="A216"/>
      <c r="B216" s="2" t="s">
        <v>12</v>
      </c>
      <c r="C216" s="24">
        <v>1.1638656392344873</v>
      </c>
      <c r="D216" s="24">
        <v>1.3130405670664114</v>
      </c>
      <c r="E216" s="24">
        <v>1.1643298180242669</v>
      </c>
      <c r="F216" s="24">
        <v>1.3130405670664111</v>
      </c>
      <c r="H216" s="40" t="s">
        <v>277</v>
      </c>
      <c r="L216" s="1"/>
    </row>
    <row r="217" spans="1:12" x14ac:dyDescent="0.3">
      <c r="A217"/>
      <c r="B217" s="2" t="s">
        <v>13</v>
      </c>
      <c r="C217" s="24">
        <v>1.1701862785106802</v>
      </c>
      <c r="D217" s="24">
        <v>1.3355285850233645</v>
      </c>
      <c r="E217" s="24">
        <v>1.1703900615175855</v>
      </c>
      <c r="F217" s="24">
        <v>1.3355285850233645</v>
      </c>
      <c r="H217" s="40" t="s">
        <v>278</v>
      </c>
      <c r="L217" s="1"/>
    </row>
    <row r="218" spans="1:12" x14ac:dyDescent="0.3">
      <c r="A218"/>
      <c r="B218" s="2" t="s">
        <v>14</v>
      </c>
      <c r="C218" s="24">
        <v>1.175048148027114</v>
      </c>
      <c r="D218" s="24">
        <v>1.3561802657903395</v>
      </c>
      <c r="E218" s="24">
        <v>1.174925634129607</v>
      </c>
      <c r="F218" s="24">
        <v>1.3561802657903392</v>
      </c>
      <c r="H218" s="40" t="s">
        <v>279</v>
      </c>
      <c r="L218" s="1"/>
    </row>
    <row r="219" spans="1:12" x14ac:dyDescent="0.3">
      <c r="A219"/>
      <c r="B219" s="2" t="s">
        <v>15</v>
      </c>
      <c r="C219" s="24">
        <v>1.1787568212363964</v>
      </c>
      <c r="D219" s="24">
        <v>1.37527716186884</v>
      </c>
      <c r="E219" s="24">
        <v>1.1782424636121533</v>
      </c>
      <c r="F219" s="24">
        <v>1.3752771618688397</v>
      </c>
      <c r="H219" s="40" t="s">
        <v>280</v>
      </c>
      <c r="L219" s="1"/>
    </row>
    <row r="220" spans="1:12" x14ac:dyDescent="0.3">
      <c r="A220"/>
      <c r="B220" s="2" t="s">
        <v>16</v>
      </c>
      <c r="C220" s="24">
        <v>1.1815818829705698</v>
      </c>
      <c r="D220" s="24">
        <v>1.3930758767902238</v>
      </c>
      <c r="E220" s="24">
        <v>1.1806105280424479</v>
      </c>
      <c r="F220" s="24">
        <v>1.3930758767902238</v>
      </c>
      <c r="H220" s="40" t="s">
        <v>281</v>
      </c>
      <c r="L220" s="1"/>
    </row>
    <row r="221" spans="1:12" x14ac:dyDescent="0.3">
      <c r="A221"/>
      <c r="B221" s="2" t="s">
        <v>17</v>
      </c>
      <c r="C221" s="24">
        <v>1.1837566141074283</v>
      </c>
      <c r="D221" s="24">
        <v>1.4098048026301719</v>
      </c>
      <c r="E221" s="24">
        <v>1.1822634555920335</v>
      </c>
      <c r="F221" s="24">
        <v>1.4098048026301717</v>
      </c>
      <c r="H221" s="40" t="s">
        <v>282</v>
      </c>
      <c r="L221" s="1"/>
    </row>
    <row r="222" spans="1:12" x14ac:dyDescent="0.3">
      <c r="A222"/>
      <c r="B222" s="2" t="s">
        <v>18</v>
      </c>
      <c r="C222" s="24">
        <v>1.1854787277623824</v>
      </c>
      <c r="D222" s="24">
        <v>1.4256621955725182</v>
      </c>
      <c r="E222" s="24">
        <v>1.1833992040296251</v>
      </c>
      <c r="F222" s="24">
        <v>1.4256621955725182</v>
      </c>
      <c r="H222" s="40" t="s">
        <v>283</v>
      </c>
      <c r="L222" s="1"/>
    </row>
    <row r="223" spans="1:12" x14ac:dyDescent="0.3">
      <c r="A223"/>
      <c r="B223" s="2" t="s">
        <v>19</v>
      </c>
      <c r="C223" s="24">
        <v>1.1869118613065397</v>
      </c>
      <c r="D223" s="24">
        <v>1.4408153326407163</v>
      </c>
      <c r="E223" s="24">
        <v>1.1841815212644697</v>
      </c>
      <c r="F223" s="24">
        <v>1.440815332640716</v>
      </c>
      <c r="H223" s="40" t="s">
        <v>284</v>
      </c>
      <c r="L223" s="1"/>
    </row>
    <row r="224" spans="1:12" x14ac:dyDescent="0.3">
      <c r="A224"/>
      <c r="B224" s="2" t="s">
        <v>20</v>
      </c>
      <c r="C224" s="24">
        <v>1.1881875871147984</v>
      </c>
      <c r="D224" s="24">
        <v>1.4554005283489957</v>
      </c>
      <c r="E224" s="24">
        <v>1.1847419464946323</v>
      </c>
      <c r="F224" s="24">
        <v>1.4554005283489955</v>
      </c>
      <c r="H224" s="40" t="s">
        <v>285</v>
      </c>
      <c r="L224" s="1"/>
    </row>
    <row r="225" spans="1:12" x14ac:dyDescent="0.3">
      <c r="A225"/>
      <c r="B225" s="2" t="s">
        <v>21</v>
      </c>
      <c r="C225" s="24">
        <v>1.1894077595660222</v>
      </c>
      <c r="D225" s="24">
        <v>1.4695238290149069</v>
      </c>
      <c r="E225" s="24">
        <v>1.1851821660423763</v>
      </c>
      <c r="F225" s="24">
        <v>1.4695238290149066</v>
      </c>
      <c r="H225" s="40" t="s">
        <v>286</v>
      </c>
      <c r="L225" s="1"/>
    </row>
    <row r="226" spans="1:12" x14ac:dyDescent="0.3">
      <c r="A226"/>
      <c r="B226" s="2" t="s">
        <v>22</v>
      </c>
      <c r="C226" s="24">
        <v>1.1906470641613716</v>
      </c>
      <c r="D226" s="24">
        <v>1.4832622410475853</v>
      </c>
      <c r="E226" s="24">
        <v>1.185576586343029</v>
      </c>
      <c r="F226" s="24">
        <v>1.4832622410475851</v>
      </c>
      <c r="H226" s="40" t="s">
        <v>287</v>
      </c>
      <c r="L226" s="1"/>
    </row>
    <row r="227" spans="1:12" x14ac:dyDescent="0.3">
      <c r="A227"/>
      <c r="B227" s="2" t="s">
        <v>23</v>
      </c>
      <c r="C227" s="24">
        <v>1.1919556756234926</v>
      </c>
      <c r="D227" s="24">
        <v>1.4966653851465048</v>
      </c>
      <c r="E227" s="24">
        <v>1.1859750276521293</v>
      </c>
      <c r="F227" s="24">
        <v>1.4966653851465048</v>
      </c>
      <c r="H227" s="40" t="s">
        <v>288</v>
      </c>
      <c r="L227" s="1"/>
    </row>
    <row r="228" spans="1:12" x14ac:dyDescent="0.3">
      <c r="A228"/>
      <c r="B228" s="2" t="s">
        <v>24</v>
      </c>
      <c r="C228" s="24">
        <v>1.1933619652434886</v>
      </c>
      <c r="D228" s="24">
        <v>1.5097574994359622</v>
      </c>
      <c r="E228" s="24">
        <v>1.186405475547468</v>
      </c>
      <c r="F228" s="24">
        <v>1.5097574994359622</v>
      </c>
      <c r="H228" s="40" t="s">
        <v>289</v>
      </c>
      <c r="L228" s="1"/>
    </row>
    <row r="229" spans="1:12" x14ac:dyDescent="0.3">
      <c r="A229"/>
      <c r="B229" s="2" t="s">
        <v>25</v>
      </c>
      <c r="C229" s="24">
        <v>1.1948752238343607</v>
      </c>
      <c r="D229" s="24">
        <v>1.5225397402521537</v>
      </c>
      <c r="E229" s="24">
        <v>1.1868768534727443</v>
      </c>
      <c r="F229" s="24">
        <v>1.5225397402521534</v>
      </c>
      <c r="H229" s="40" t="s">
        <v>290</v>
      </c>
      <c r="L229" s="1"/>
    </row>
    <row r="230" spans="1:12" x14ac:dyDescent="0.3">
      <c r="A230"/>
      <c r="B230" s="2" t="s">
        <v>26</v>
      </c>
      <c r="C230" s="24">
        <v>1.1964883860122366</v>
      </c>
      <c r="D230" s="24">
        <v>1.534992749230901</v>
      </c>
      <c r="E230" s="24">
        <v>1.1873817989635986</v>
      </c>
      <c r="F230" s="24">
        <v>1.534992749230901</v>
      </c>
      <c r="H230" s="40" t="s">
        <v>291</v>
      </c>
      <c r="L230" s="1"/>
    </row>
    <row r="231" spans="1:12" x14ac:dyDescent="0.3">
      <c r="A231"/>
      <c r="B231" s="2" t="s">
        <v>27</v>
      </c>
      <c r="C231" s="24">
        <v>1.1981807548966077</v>
      </c>
      <c r="D231" s="24">
        <v>1.5470794695099523</v>
      </c>
      <c r="E231" s="24">
        <v>1.1878994395476246</v>
      </c>
      <c r="F231" s="24">
        <v>1.5470794695099521</v>
      </c>
      <c r="H231" s="40" t="s">
        <v>292</v>
      </c>
      <c r="L231" s="1"/>
    </row>
    <row r="232" spans="1:12" x14ac:dyDescent="0.3">
      <c r="A232"/>
      <c r="B232" s="2" t="s">
        <v>28</v>
      </c>
      <c r="C232" s="24">
        <v>1.1999207344946259</v>
      </c>
      <c r="D232" s="24">
        <v>1.5587482025089288</v>
      </c>
      <c r="E232" s="24">
        <v>1.1883981724216763</v>
      </c>
      <c r="F232" s="24">
        <v>1.5587482025089285</v>
      </c>
      <c r="H232" s="40" t="s">
        <v>293</v>
      </c>
      <c r="L232" s="1"/>
    </row>
    <row r="233" spans="1:12" x14ac:dyDescent="0.3">
      <c r="A233"/>
      <c r="B233" s="2" t="s">
        <v>29</v>
      </c>
      <c r="C233" s="24">
        <v>1.2016685808197838</v>
      </c>
      <c r="D233" s="24">
        <v>1.5699359003212454</v>
      </c>
      <c r="E233" s="24">
        <v>1.188838455705477</v>
      </c>
      <c r="F233" s="24">
        <v>1.5699359003212454</v>
      </c>
      <c r="H233" s="40" t="s">
        <v>294</v>
      </c>
      <c r="L233" s="1"/>
    </row>
    <row r="234" spans="1:12" x14ac:dyDescent="0.3">
      <c r="A234"/>
      <c r="B234" s="2" t="s">
        <v>30</v>
      </c>
      <c r="C234" s="24">
        <v>1.2033791829918159</v>
      </c>
      <c r="D234" s="24">
        <v>1.5805716878420306</v>
      </c>
      <c r="E234" s="24">
        <v>1.189175619170767</v>
      </c>
      <c r="F234" s="24">
        <v>1.5805716878420306</v>
      </c>
      <c r="H234" s="40" t="s">
        <v>295</v>
      </c>
      <c r="L234" s="1"/>
    </row>
    <row r="235" spans="1:12" x14ac:dyDescent="0.3">
      <c r="A235"/>
      <c r="B235" s="2" t="s">
        <v>31</v>
      </c>
      <c r="C235" s="24">
        <v>1.2050048829649613</v>
      </c>
      <c r="D235" s="24">
        <v>1.5905806041056256</v>
      </c>
      <c r="E235" s="24">
        <v>1.189362699665911</v>
      </c>
      <c r="F235" s="24">
        <v>1.5905806041056256</v>
      </c>
      <c r="H235" s="40" t="s">
        <v>296</v>
      </c>
      <c r="L235" s="1"/>
    </row>
    <row r="236" spans="1:12" x14ac:dyDescent="0.3">
      <c r="A236"/>
      <c r="B236" s="2" t="s">
        <v>32</v>
      </c>
      <c r="C236" s="24">
        <v>1.2064983379319285</v>
      </c>
      <c r="D236" s="24">
        <v>1.599887544800384</v>
      </c>
      <c r="E236" s="24">
        <v>1.1893533018159055</v>
      </c>
      <c r="F236" s="24">
        <v>1.5998875448003838</v>
      </c>
      <c r="H236" s="40" t="s">
        <v>297</v>
      </c>
      <c r="L236" s="1"/>
    </row>
    <row r="237" spans="1:12" x14ac:dyDescent="0.3">
      <c r="A237"/>
      <c r="B237" s="2" t="s">
        <v>33</v>
      </c>
      <c r="C237" s="24">
        <v>1.2078154236638703</v>
      </c>
      <c r="D237" s="24">
        <v>1.6084213785950421</v>
      </c>
      <c r="E237" s="24">
        <v>1.1891044788093328</v>
      </c>
      <c r="F237" s="24">
        <v>1.6084213785950421</v>
      </c>
      <c r="H237" s="40" t="s">
        <v>298</v>
      </c>
      <c r="L237" s="1"/>
    </row>
    <row r="238" spans="1:12" x14ac:dyDescent="0.3">
      <c r="A238"/>
      <c r="B238" s="2" t="s">
        <v>34</v>
      </c>
      <c r="C238" s="24">
        <v>1.208918170912322</v>
      </c>
      <c r="D238" s="24">
        <v>1.6161191999149636</v>
      </c>
      <c r="E238" s="24">
        <v>1.1885796220393798</v>
      </c>
      <c r="F238" s="24">
        <v>1.6161191999149633</v>
      </c>
      <c r="H238" s="40" t="s">
        <v>299</v>
      </c>
      <c r="L238" s="1"/>
    </row>
    <row r="239" spans="1:12" x14ac:dyDescent="0.3">
      <c r="A239"/>
      <c r="B239" s="2" t="s">
        <v>35</v>
      </c>
      <c r="C239" s="24">
        <v>1.2097777213879271</v>
      </c>
      <c r="D239" s="24">
        <v>1.622930671433104</v>
      </c>
      <c r="E239" s="24">
        <v>1.187751342918524</v>
      </c>
      <c r="F239" s="24">
        <v>1.6229306714331038</v>
      </c>
      <c r="H239" s="40" t="s">
        <v>300</v>
      </c>
      <c r="L239" s="1"/>
    </row>
    <row r="240" spans="1:12" x14ac:dyDescent="0.3">
      <c r="A240"/>
      <c r="B240" s="2" t="s">
        <v>36</v>
      </c>
      <c r="C240" s="24">
        <v>1.2103772856390045</v>
      </c>
      <c r="D240" s="24">
        <v>1.6288224021631468</v>
      </c>
      <c r="E240" s="24">
        <v>1.1866043262209036</v>
      </c>
      <c r="F240" s="24">
        <v>1.6288224021631468</v>
      </c>
      <c r="H240" s="40" t="s">
        <v>301</v>
      </c>
      <c r="L240" s="1"/>
    </row>
    <row r="241" spans="1:12" x14ac:dyDescent="0.3">
      <c r="A241"/>
      <c r="B241" s="2" t="s">
        <v>37</v>
      </c>
      <c r="C241" s="24">
        <v>1.2107150832890088</v>
      </c>
      <c r="D241" s="24">
        <v>1.6337823030772578</v>
      </c>
      <c r="E241" s="24">
        <v>1.1851381327034711</v>
      </c>
      <c r="F241" s="24">
        <v>1.6337823030772578</v>
      </c>
      <c r="H241" s="40" t="s">
        <v>302</v>
      </c>
      <c r="L241" s="1"/>
    </row>
    <row r="242" spans="1:12" x14ac:dyDescent="0.3">
      <c r="A242"/>
      <c r="B242" s="2" t="s">
        <v>38</v>
      </c>
      <c r="C242" s="24">
        <v>1.2108072474570484</v>
      </c>
      <c r="D242" s="24">
        <v>1.6378238630208066</v>
      </c>
      <c r="E242" s="24">
        <v>1.1833699303710816</v>
      </c>
      <c r="F242" s="24">
        <v>1.6378238630208064</v>
      </c>
      <c r="H242" s="40" t="s">
        <v>303</v>
      </c>
      <c r="L242" s="1"/>
    </row>
    <row r="243" spans="1:12" x14ac:dyDescent="0.3">
      <c r="A243"/>
      <c r="B243" s="2" t="s">
        <v>39</v>
      </c>
      <c r="C243" s="24">
        <v>1.2106906806532498</v>
      </c>
      <c r="D243" s="24">
        <v>1.6409902946894164</v>
      </c>
      <c r="E243" s="24">
        <v>1.1813371393863972</v>
      </c>
      <c r="F243" s="24">
        <v>1.6409902946894164</v>
      </c>
      <c r="H243" s="40" t="s">
        <v>304</v>
      </c>
      <c r="L243" s="1"/>
    </row>
    <row r="244" spans="1:12" x14ac:dyDescent="0.3">
      <c r="A244"/>
      <c r="B244" s="2" t="s">
        <v>40</v>
      </c>
      <c r="C244" s="24">
        <v>1.2104258598407873</v>
      </c>
      <c r="D244" s="24">
        <v>1.6433585147696463</v>
      </c>
      <c r="E244" s="24">
        <v>1.179099986020566</v>
      </c>
      <c r="F244" s="24">
        <v>1.6433585147696463</v>
      </c>
      <c r="H244" s="40" t="s">
        <v>305</v>
      </c>
      <c r="L244" s="1"/>
    </row>
    <row r="245" spans="1:12" x14ac:dyDescent="0.3">
      <c r="A245"/>
      <c r="B245" s="2" t="s">
        <v>41</v>
      </c>
      <c r="C245" s="24">
        <v>1.2100996044735335</v>
      </c>
      <c r="D245" s="24">
        <v>1.6450429450608299</v>
      </c>
      <c r="E245" s="24">
        <v>1.176743976862187</v>
      </c>
      <c r="F245" s="24">
        <v>1.6450429450608299</v>
      </c>
      <c r="H245" s="40" t="s">
        <v>306</v>
      </c>
      <c r="L245" s="1"/>
    </row>
    <row r="246" spans="1:12" x14ac:dyDescent="0.3">
      <c r="A246"/>
      <c r="B246" s="2" t="s">
        <v>42</v>
      </c>
      <c r="C246" s="24">
        <v>1.2098278439148127</v>
      </c>
      <c r="D246" s="24">
        <v>1.6461991533686393</v>
      </c>
      <c r="E246" s="24">
        <v>1.1743823263673576</v>
      </c>
      <c r="F246" s="24">
        <v>1.6461991533686391</v>
      </c>
      <c r="H246" s="40" t="s">
        <v>307</v>
      </c>
      <c r="L246" s="1"/>
    </row>
    <row r="247" spans="1:12" x14ac:dyDescent="0.3">
      <c r="A247"/>
      <c r="B247" s="2" t="s">
        <v>43</v>
      </c>
      <c r="C247" s="24">
        <v>1.2097584505180698</v>
      </c>
      <c r="D247" s="24">
        <v>1.6470273949614107</v>
      </c>
      <c r="E247" s="24">
        <v>1.1721583993659279</v>
      </c>
      <c r="F247" s="24">
        <v>1.6470273949614107</v>
      </c>
      <c r="H247" s="40" t="s">
        <v>308</v>
      </c>
      <c r="L247" s="1"/>
    </row>
    <row r="248" spans="1:12" x14ac:dyDescent="0.3">
      <c r="A248"/>
      <c r="B248" s="2" t="s">
        <v>44</v>
      </c>
      <c r="C248" s="24">
        <v>1.2100742427513029</v>
      </c>
      <c r="D248" s="24">
        <v>1.6477761681999816</v>
      </c>
      <c r="E248" s="24">
        <v>1.1702482660716285</v>
      </c>
      <c r="F248" s="24">
        <v>1.6477761681999816</v>
      </c>
      <c r="H248" s="40" t="s">
        <v>309</v>
      </c>
      <c r="L248" s="1"/>
    </row>
    <row r="249" spans="1:12" x14ac:dyDescent="0.3">
      <c r="A249"/>
      <c r="B249" s="2" t="s">
        <v>45</v>
      </c>
      <c r="C249" s="24">
        <v>1.2109963103458421</v>
      </c>
      <c r="D249" s="24">
        <v>1.6487459626226955</v>
      </c>
      <c r="E249" s="24">
        <v>1.1688635114856467</v>
      </c>
      <c r="F249" s="24">
        <v>1.6487459626226952</v>
      </c>
      <c r="H249" s="40" t="s">
        <v>310</v>
      </c>
      <c r="L249" s="1"/>
    </row>
    <row r="250" spans="1:12" x14ac:dyDescent="0.3">
      <c r="A250"/>
      <c r="B250" s="2" t="s">
        <v>46</v>
      </c>
      <c r="C250" s="24">
        <v>1.2127878724093248</v>
      </c>
      <c r="D250" s="24">
        <v>1.6502934558957874</v>
      </c>
      <c r="E250" s="24">
        <v>1.1682544953654999</v>
      </c>
      <c r="F250" s="24">
        <v>1.6502934558957874</v>
      </c>
      <c r="H250" s="40" t="s">
        <v>311</v>
      </c>
      <c r="L250" s="1"/>
    </row>
    <row r="251" spans="1:12" x14ac:dyDescent="0.3">
      <c r="A251"/>
      <c r="B251" s="2" t="s">
        <v>47</v>
      </c>
      <c r="C251" s="24">
        <v>1.2157589525980617</v>
      </c>
      <c r="D251" s="24">
        <v>1.6528365102844618</v>
      </c>
      <c r="E251" s="24">
        <v>1.168714325556429</v>
      </c>
      <c r="F251" s="24">
        <v>1.6528365102844615</v>
      </c>
      <c r="H251" s="40" t="s">
        <v>312</v>
      </c>
      <c r="L251" s="1"/>
    </row>
    <row r="252" spans="1:12" x14ac:dyDescent="0.3">
      <c r="A252"/>
      <c r="B252" s="2" t="s">
        <v>48</v>
      </c>
      <c r="C252" s="24">
        <v>1.2202722471427228</v>
      </c>
      <c r="D252" s="24">
        <v>1.6568604340369417</v>
      </c>
      <c r="E252" s="24">
        <v>1.1705838902137384</v>
      </c>
      <c r="F252" s="24">
        <v>1.6568604340369415</v>
      </c>
      <c r="H252" s="40" t="s">
        <v>313</v>
      </c>
      <c r="L252" s="1"/>
    </row>
    <row r="253" spans="1:12" x14ac:dyDescent="0.3">
      <c r="A253"/>
      <c r="B253" s="2" t="s">
        <v>49</v>
      </c>
      <c r="C253" s="24">
        <v>1.222275988529177</v>
      </c>
      <c r="D253" s="24">
        <v>1.6568604340369417</v>
      </c>
      <c r="E253" s="24">
        <v>1.1699751798177123</v>
      </c>
      <c r="F253" s="24">
        <v>1.6568604340369415</v>
      </c>
      <c r="H253" s="40" t="s">
        <v>314</v>
      </c>
      <c r="L253" s="1"/>
    </row>
    <row r="254" spans="1:12" x14ac:dyDescent="0.3">
      <c r="A254"/>
      <c r="B254" s="2" t="s">
        <v>50</v>
      </c>
      <c r="C254" s="24">
        <v>1.2247322215042742</v>
      </c>
      <c r="D254" s="24">
        <v>1.6568604340369417</v>
      </c>
      <c r="E254" s="24">
        <v>1.1697329234034868</v>
      </c>
      <c r="F254" s="24">
        <v>1.6568604340369415</v>
      </c>
      <c r="H254" s="40" t="s">
        <v>315</v>
      </c>
      <c r="L254" s="1"/>
    </row>
    <row r="255" spans="1:12" x14ac:dyDescent="0.3">
      <c r="A255"/>
      <c r="B255" s="2" t="s">
        <v>51</v>
      </c>
      <c r="C255" s="24">
        <v>1.2276436596181601</v>
      </c>
      <c r="D255" s="24">
        <v>1.6568604340369417</v>
      </c>
      <c r="E255" s="24">
        <v>1.1698568934038081</v>
      </c>
      <c r="F255" s="24">
        <v>1.6568604340369415</v>
      </c>
      <c r="H255" s="40" t="s">
        <v>316</v>
      </c>
      <c r="L255" s="1"/>
    </row>
    <row r="256" spans="1:12" x14ac:dyDescent="0.3">
      <c r="A256"/>
      <c r="B256" s="2" t="s">
        <v>52</v>
      </c>
      <c r="C256" s="24">
        <v>1.2310135239956028</v>
      </c>
      <c r="D256" s="24">
        <v>1.6568604340369417</v>
      </c>
      <c r="E256" s="24">
        <v>1.1703472062678597</v>
      </c>
      <c r="F256" s="24">
        <v>1.6568604340369415</v>
      </c>
      <c r="H256" s="40" t="s">
        <v>317</v>
      </c>
      <c r="L256" s="1"/>
    </row>
    <row r="257" spans="1:12" x14ac:dyDescent="0.3">
      <c r="A257"/>
      <c r="B257" s="2" t="s">
        <v>53</v>
      </c>
      <c r="C257" s="24">
        <v>1.2348455492762502</v>
      </c>
      <c r="D257" s="24">
        <v>1.6568604340369417</v>
      </c>
      <c r="E257" s="24">
        <v>1.1712043226435895</v>
      </c>
      <c r="F257" s="24">
        <v>1.6568604340369415</v>
      </c>
      <c r="H257" s="40" t="s">
        <v>318</v>
      </c>
      <c r="L257" s="1"/>
    </row>
    <row r="258" spans="1:12" x14ac:dyDescent="0.3">
      <c r="A258"/>
      <c r="B258" s="2" t="s">
        <v>54</v>
      </c>
      <c r="C258" s="24">
        <v>1.2348455492762502</v>
      </c>
      <c r="D258" s="24">
        <v>1.6568604340369417</v>
      </c>
      <c r="E258" s="24">
        <v>1.1712043226435895</v>
      </c>
      <c r="F258" s="24">
        <v>1.6568604340369415</v>
      </c>
      <c r="H258" s="40" t="s">
        <v>319</v>
      </c>
      <c r="L258" s="1"/>
    </row>
    <row r="259" spans="1:12" x14ac:dyDescent="0.3">
      <c r="A259"/>
      <c r="B259" s="2" t="s">
        <v>55</v>
      </c>
      <c r="C259" s="24">
        <v>1.2348455492762502</v>
      </c>
      <c r="D259" s="24">
        <v>1.6568604340369417</v>
      </c>
      <c r="E259" s="24">
        <v>1.1712043226435895</v>
      </c>
      <c r="F259" s="24">
        <v>1.6568604340369415</v>
      </c>
      <c r="H259" s="40" t="s">
        <v>320</v>
      </c>
      <c r="L259" s="1"/>
    </row>
    <row r="260" spans="1:12" x14ac:dyDescent="0.3">
      <c r="A260"/>
      <c r="B260" s="2" t="s">
        <v>56</v>
      </c>
      <c r="C260" s="24">
        <v>1.2348455492762502</v>
      </c>
      <c r="D260" s="24">
        <v>1.6568604340369417</v>
      </c>
      <c r="E260" s="24">
        <v>1.1712043226435895</v>
      </c>
      <c r="F260" s="24">
        <v>1.6568604340369415</v>
      </c>
      <c r="H260" s="40" t="s">
        <v>321</v>
      </c>
      <c r="L260" s="1"/>
    </row>
    <row r="261" spans="1:12" x14ac:dyDescent="0.3">
      <c r="A261"/>
      <c r="B261" s="2" t="s">
        <v>57</v>
      </c>
      <c r="C261" s="24">
        <v>1.2348455492762502</v>
      </c>
      <c r="D261" s="24">
        <v>1.6568604340369417</v>
      </c>
      <c r="E261" s="24">
        <v>1.1712043226435895</v>
      </c>
      <c r="F261" s="24">
        <v>1.6568604340369415</v>
      </c>
      <c r="H261" s="40" t="s">
        <v>322</v>
      </c>
      <c r="L261" s="1"/>
    </row>
    <row r="262" spans="1:12" x14ac:dyDescent="0.3">
      <c r="A262"/>
      <c r="B262" s="2" t="s">
        <v>58</v>
      </c>
      <c r="C262" s="24">
        <v>1.2348455492762502</v>
      </c>
      <c r="D262" s="24">
        <v>1.6568604340369417</v>
      </c>
      <c r="E262" s="24">
        <v>1.1712043226435895</v>
      </c>
      <c r="F262" s="24">
        <v>1.6568604340369415</v>
      </c>
      <c r="H262" s="40" t="s">
        <v>323</v>
      </c>
      <c r="L262" s="1"/>
    </row>
    <row r="263" spans="1:12" x14ac:dyDescent="0.3">
      <c r="A263"/>
      <c r="B263" s="2" t="s">
        <v>59</v>
      </c>
      <c r="C263" s="24">
        <v>1.2348455492762502</v>
      </c>
      <c r="D263" s="24">
        <v>1.6568604340369417</v>
      </c>
      <c r="E263" s="24">
        <v>1.1712043226435895</v>
      </c>
      <c r="F263" s="24">
        <v>1.6568604340369415</v>
      </c>
      <c r="H263" s="40" t="s">
        <v>324</v>
      </c>
      <c r="L263" s="1"/>
    </row>
    <row r="264" spans="1:12" x14ac:dyDescent="0.3">
      <c r="A264"/>
      <c r="B264" s="2" t="s">
        <v>60</v>
      </c>
      <c r="C264" s="24">
        <v>1.2348455492762502</v>
      </c>
      <c r="D264" s="24">
        <v>1.6568604340369417</v>
      </c>
      <c r="E264" s="24">
        <v>1.1712043226435895</v>
      </c>
      <c r="F264" s="24">
        <v>1.6568604340369415</v>
      </c>
      <c r="H264" s="40" t="s">
        <v>325</v>
      </c>
      <c r="L264" s="1"/>
    </row>
    <row r="265" spans="1:12" x14ac:dyDescent="0.3">
      <c r="A265"/>
      <c r="B265" s="2" t="s">
        <v>61</v>
      </c>
      <c r="C265" s="24">
        <v>1.2348455492762502</v>
      </c>
      <c r="D265" s="24">
        <v>1.6568604340369417</v>
      </c>
      <c r="E265" s="24">
        <v>1.1712043226435895</v>
      </c>
      <c r="F265" s="24">
        <v>1.6568604340369415</v>
      </c>
      <c r="H265" s="40" t="s">
        <v>326</v>
      </c>
      <c r="L265" s="1"/>
    </row>
    <row r="266" spans="1:12" x14ac:dyDescent="0.3">
      <c r="A266"/>
      <c r="B266" s="2" t="s">
        <v>62</v>
      </c>
      <c r="C266" s="24">
        <v>1.2348455492762502</v>
      </c>
      <c r="D266" s="24">
        <v>1.6568604340369417</v>
      </c>
      <c r="E266" s="24">
        <v>1.1712043226435895</v>
      </c>
      <c r="F266" s="24">
        <v>1.6568604340369415</v>
      </c>
      <c r="H266" s="40" t="s">
        <v>327</v>
      </c>
      <c r="L266" s="1"/>
    </row>
    <row r="267" spans="1:12" x14ac:dyDescent="0.3">
      <c r="A267"/>
      <c r="B267" s="2" t="s">
        <v>63</v>
      </c>
      <c r="C267" s="24">
        <v>1.2348455492762502</v>
      </c>
      <c r="D267" s="24">
        <v>1.6568604340369417</v>
      </c>
      <c r="E267" s="24">
        <v>1.1712043226435895</v>
      </c>
      <c r="F267" s="24">
        <v>1.6568604340369415</v>
      </c>
      <c r="H267" s="40" t="s">
        <v>328</v>
      </c>
      <c r="L267" s="1"/>
    </row>
    <row r="268" spans="1:12" x14ac:dyDescent="0.3">
      <c r="A268"/>
      <c r="B268" s="2" t="s">
        <v>64</v>
      </c>
      <c r="C268" s="24">
        <v>1.2348455492762502</v>
      </c>
      <c r="D268" s="24">
        <v>1.6568604340369417</v>
      </c>
      <c r="E268" s="24">
        <v>1.1712043226435895</v>
      </c>
      <c r="F268" s="24">
        <v>1.6568604340369415</v>
      </c>
      <c r="H268" s="40" t="s">
        <v>329</v>
      </c>
      <c r="L268" s="1"/>
    </row>
    <row r="269" spans="1:12" x14ac:dyDescent="0.3">
      <c r="A269"/>
      <c r="B269" s="2" t="s">
        <v>65</v>
      </c>
      <c r="C269" s="24">
        <v>1.2348455492762502</v>
      </c>
      <c r="D269" s="24">
        <v>1.6568604340369417</v>
      </c>
      <c r="E269" s="24">
        <v>1.1712043226435895</v>
      </c>
      <c r="F269" s="24">
        <v>1.6568604340369415</v>
      </c>
      <c r="H269" s="40" t="s">
        <v>330</v>
      </c>
      <c r="L269" s="1"/>
    </row>
    <row r="270" spans="1:12" x14ac:dyDescent="0.3">
      <c r="A270"/>
      <c r="B270" s="2" t="s">
        <v>66</v>
      </c>
      <c r="C270" s="24">
        <v>1.2348455492762502</v>
      </c>
      <c r="D270" s="24">
        <v>1.6568604340369417</v>
      </c>
      <c r="E270" s="24">
        <v>1.1712043226435895</v>
      </c>
      <c r="F270" s="24">
        <v>1.6568604340369415</v>
      </c>
      <c r="H270" s="40" t="s">
        <v>331</v>
      </c>
      <c r="L270" s="1"/>
    </row>
    <row r="271" spans="1:12" x14ac:dyDescent="0.3">
      <c r="A271"/>
      <c r="B271" s="2" t="s">
        <v>67</v>
      </c>
      <c r="C271" s="24">
        <v>1.2348455492762502</v>
      </c>
      <c r="D271" s="24">
        <v>1.6568604340369417</v>
      </c>
      <c r="E271" s="24">
        <v>1.1712043226435895</v>
      </c>
      <c r="F271" s="24">
        <v>1.6568604340369415</v>
      </c>
      <c r="H271" s="40" t="s">
        <v>332</v>
      </c>
      <c r="L271" s="1"/>
    </row>
    <row r="272" spans="1:12" x14ac:dyDescent="0.3">
      <c r="A272"/>
      <c r="B272" s="2" t="s">
        <v>68</v>
      </c>
      <c r="C272" s="24">
        <v>1.2348455492762502</v>
      </c>
      <c r="D272" s="24">
        <v>1.6568604340369417</v>
      </c>
      <c r="E272" s="24">
        <v>1.1712043226435895</v>
      </c>
      <c r="F272" s="24">
        <v>1.6568604340369415</v>
      </c>
      <c r="H272" s="40" t="s">
        <v>333</v>
      </c>
      <c r="L272" s="1"/>
    </row>
    <row r="273" spans="1:12" x14ac:dyDescent="0.3">
      <c r="A273"/>
      <c r="B273" s="2" t="s">
        <v>69</v>
      </c>
      <c r="C273" s="24">
        <v>1.2348455492762502</v>
      </c>
      <c r="D273" s="24">
        <v>1.6568604340369417</v>
      </c>
      <c r="E273" s="24">
        <v>1.1712043226435895</v>
      </c>
      <c r="F273" s="24">
        <v>1.6568604340369415</v>
      </c>
      <c r="H273" s="40" t="s">
        <v>334</v>
      </c>
      <c r="L273" s="1"/>
    </row>
    <row r="274" spans="1:12" x14ac:dyDescent="0.3">
      <c r="A274"/>
      <c r="B274" s="2" t="s">
        <v>70</v>
      </c>
      <c r="C274" s="24">
        <v>1.2348455492762502</v>
      </c>
      <c r="D274" s="24">
        <v>1.6568604340369417</v>
      </c>
      <c r="E274" s="24">
        <v>1.1712043226435895</v>
      </c>
      <c r="F274" s="24">
        <v>1.6568604340369415</v>
      </c>
      <c r="H274" s="40" t="s">
        <v>335</v>
      </c>
      <c r="L274" s="1"/>
    </row>
    <row r="275" spans="1:12" x14ac:dyDescent="0.3">
      <c r="A275"/>
      <c r="B275" s="2" t="s">
        <v>71</v>
      </c>
      <c r="C275" s="24">
        <v>1.2348455492762502</v>
      </c>
      <c r="D275" s="24">
        <v>1.6568604340369417</v>
      </c>
      <c r="E275" s="24">
        <v>1.1712043226435895</v>
      </c>
      <c r="F275" s="24">
        <v>1.6568604340369415</v>
      </c>
      <c r="H275" s="40" t="s">
        <v>336</v>
      </c>
      <c r="L275" s="1"/>
    </row>
    <row r="276" spans="1:12" x14ac:dyDescent="0.3">
      <c r="A276"/>
      <c r="B276" s="2" t="s">
        <v>72</v>
      </c>
      <c r="C276" s="24">
        <v>1.2348455492762502</v>
      </c>
      <c r="D276" s="24">
        <v>1.6568604340369417</v>
      </c>
      <c r="E276" s="24">
        <v>1.1712043226435895</v>
      </c>
      <c r="F276" s="24">
        <v>1.6568604340369415</v>
      </c>
      <c r="H276" s="40" t="s">
        <v>337</v>
      </c>
      <c r="L276" s="1"/>
    </row>
    <row r="277" spans="1:12" x14ac:dyDescent="0.3">
      <c r="A277"/>
      <c r="B277" s="2" t="s">
        <v>73</v>
      </c>
      <c r="C277" s="24">
        <v>1.2348455492762502</v>
      </c>
      <c r="D277" s="24">
        <v>1.6568604340369417</v>
      </c>
      <c r="E277" s="24">
        <v>1.1712043226435895</v>
      </c>
      <c r="F277" s="24">
        <v>1.6568604340369415</v>
      </c>
      <c r="H277" s="40" t="s">
        <v>338</v>
      </c>
      <c r="L277" s="1"/>
    </row>
    <row r="278" spans="1:12" x14ac:dyDescent="0.3">
      <c r="A278"/>
      <c r="B278" s="2" t="s">
        <v>74</v>
      </c>
      <c r="C278" s="24">
        <v>1.2348455492762502</v>
      </c>
      <c r="D278" s="24">
        <v>1.6568604340369417</v>
      </c>
      <c r="E278" s="24">
        <v>1.1712043226435895</v>
      </c>
      <c r="F278" s="24">
        <v>1.6568604340369415</v>
      </c>
      <c r="H278" s="40" t="s">
        <v>339</v>
      </c>
      <c r="L278" s="1"/>
    </row>
    <row r="279" spans="1:12" x14ac:dyDescent="0.3">
      <c r="A279"/>
      <c r="B279" s="2" t="s">
        <v>75</v>
      </c>
      <c r="C279" s="24">
        <v>1.2348455492762502</v>
      </c>
      <c r="D279" s="24">
        <v>1.6568604340369417</v>
      </c>
      <c r="E279" s="24">
        <v>1.1712043226435895</v>
      </c>
      <c r="F279" s="24">
        <v>1.6568604340369415</v>
      </c>
      <c r="H279" s="40" t="s">
        <v>340</v>
      </c>
      <c r="L279" s="1"/>
    </row>
    <row r="280" spans="1:12" x14ac:dyDescent="0.3">
      <c r="A280"/>
      <c r="B280" s="2" t="s">
        <v>76</v>
      </c>
      <c r="C280" s="24">
        <v>1.2348455492762502</v>
      </c>
      <c r="D280" s="24">
        <v>1.6568604340369417</v>
      </c>
      <c r="E280" s="24">
        <v>1.1712043226435895</v>
      </c>
      <c r="F280" s="24">
        <v>1.6568604340369415</v>
      </c>
      <c r="H280" s="40" t="s">
        <v>341</v>
      </c>
      <c r="L280" s="1"/>
    </row>
    <row r="281" spans="1:12" x14ac:dyDescent="0.3">
      <c r="A281"/>
      <c r="B281" s="2" t="s">
        <v>77</v>
      </c>
      <c r="C281" s="24">
        <v>1.2348455492762502</v>
      </c>
      <c r="D281" s="24">
        <v>1.6568604340369417</v>
      </c>
      <c r="E281" s="24">
        <v>1.1712043226435895</v>
      </c>
      <c r="F281" s="24">
        <v>1.6568604340369415</v>
      </c>
      <c r="H281" s="40" t="s">
        <v>342</v>
      </c>
      <c r="L281" s="1"/>
    </row>
    <row r="282" spans="1:12" x14ac:dyDescent="0.3">
      <c r="A282"/>
      <c r="B282" s="2" t="s">
        <v>78</v>
      </c>
      <c r="C282" s="24">
        <v>1.2348455492762502</v>
      </c>
      <c r="D282" s="24">
        <v>1.6568604340369417</v>
      </c>
      <c r="E282" s="24">
        <v>1.1712043226435895</v>
      </c>
      <c r="F282" s="24">
        <v>1.6568604340369415</v>
      </c>
      <c r="H282" s="40" t="s">
        <v>343</v>
      </c>
      <c r="L282" s="1"/>
    </row>
    <row r="283" spans="1:12" x14ac:dyDescent="0.3">
      <c r="A283"/>
      <c r="B283" s="2" t="s">
        <v>79</v>
      </c>
      <c r="C283" s="24">
        <v>1.2348455492762502</v>
      </c>
      <c r="D283" s="24">
        <v>1.6568604340369417</v>
      </c>
      <c r="E283" s="24">
        <v>1.1712043226435895</v>
      </c>
      <c r="F283" s="24">
        <v>1.6568604340369415</v>
      </c>
      <c r="H283" s="40" t="s">
        <v>344</v>
      </c>
      <c r="L283" s="1"/>
    </row>
    <row r="284" spans="1:12" x14ac:dyDescent="0.3">
      <c r="A284"/>
      <c r="B284" s="2" t="s">
        <v>80</v>
      </c>
      <c r="C284" s="24">
        <v>1.2348455492762502</v>
      </c>
      <c r="D284" s="24">
        <v>1.6568604340369417</v>
      </c>
      <c r="E284" s="24">
        <v>1.1712043226435895</v>
      </c>
      <c r="F284" s="24">
        <v>1.6568604340369415</v>
      </c>
      <c r="H284" s="40" t="s">
        <v>345</v>
      </c>
      <c r="L284" s="1"/>
    </row>
    <row r="285" spans="1:12" x14ac:dyDescent="0.3">
      <c r="A285"/>
      <c r="B285" s="2" t="s">
        <v>81</v>
      </c>
      <c r="C285" s="24">
        <v>1.2348455492762502</v>
      </c>
      <c r="D285" s="24">
        <v>1.6568604340369417</v>
      </c>
      <c r="E285" s="24">
        <v>1.1712043226435895</v>
      </c>
      <c r="F285" s="24">
        <v>1.6568604340369415</v>
      </c>
      <c r="H285" s="40" t="s">
        <v>346</v>
      </c>
      <c r="L285" s="1"/>
    </row>
    <row r="286" spans="1:12" x14ac:dyDescent="0.3">
      <c r="A286"/>
      <c r="B286" s="2" t="s">
        <v>82</v>
      </c>
      <c r="C286" s="24">
        <v>1.2348455492762502</v>
      </c>
      <c r="D286" s="24">
        <v>1.6568604340369417</v>
      </c>
      <c r="E286" s="24">
        <v>1.1712043226435895</v>
      </c>
      <c r="F286" s="24">
        <v>1.6568604340369415</v>
      </c>
      <c r="H286" s="40" t="s">
        <v>347</v>
      </c>
      <c r="L286" s="1"/>
    </row>
    <row r="287" spans="1:12" x14ac:dyDescent="0.3">
      <c r="A287"/>
      <c r="B287" s="2" t="s">
        <v>83</v>
      </c>
      <c r="C287" s="24">
        <v>1.2348455492762502</v>
      </c>
      <c r="D287" s="24">
        <v>1.6568604340369417</v>
      </c>
      <c r="E287" s="24">
        <v>1.1712043226435895</v>
      </c>
      <c r="F287" s="24">
        <v>1.6568604340369415</v>
      </c>
      <c r="H287" s="40" t="s">
        <v>348</v>
      </c>
      <c r="L287" s="1"/>
    </row>
    <row r="288" spans="1:12" x14ac:dyDescent="0.3">
      <c r="A288"/>
      <c r="B288" s="2" t="s">
        <v>84</v>
      </c>
      <c r="C288" s="24">
        <v>1.2348455492762502</v>
      </c>
      <c r="D288" s="24">
        <v>1.6568604340369417</v>
      </c>
      <c r="E288" s="24">
        <v>1.1712043226435895</v>
      </c>
      <c r="F288" s="24">
        <v>1.6568604340369415</v>
      </c>
      <c r="H288" s="40" t="s">
        <v>349</v>
      </c>
      <c r="L288" s="1"/>
    </row>
    <row r="289" spans="1:12" x14ac:dyDescent="0.3">
      <c r="A289"/>
      <c r="B289" s="2" t="s">
        <v>85</v>
      </c>
      <c r="C289" s="24">
        <v>1.2348455492762502</v>
      </c>
      <c r="D289" s="24">
        <v>1.6568604340369417</v>
      </c>
      <c r="E289" s="24">
        <v>1.1712043226435895</v>
      </c>
      <c r="F289" s="24">
        <v>1.6568604340369415</v>
      </c>
      <c r="H289" s="40" t="s">
        <v>350</v>
      </c>
      <c r="L289" s="1"/>
    </row>
    <row r="290" spans="1:12" x14ac:dyDescent="0.3">
      <c r="A290"/>
      <c r="B290" s="2" t="s">
        <v>86</v>
      </c>
      <c r="C290" s="24">
        <v>1.2348455492762502</v>
      </c>
      <c r="D290" s="24">
        <v>1.6568604340369417</v>
      </c>
      <c r="E290" s="24">
        <v>1.1712043226435895</v>
      </c>
      <c r="F290" s="24">
        <v>1.6568604340369415</v>
      </c>
      <c r="H290" s="40" t="s">
        <v>351</v>
      </c>
      <c r="L290" s="1"/>
    </row>
    <row r="291" spans="1:12" x14ac:dyDescent="0.3">
      <c r="A291"/>
      <c r="B291" s="2" t="s">
        <v>87</v>
      </c>
      <c r="C291" s="24">
        <v>1.2348455492762502</v>
      </c>
      <c r="D291" s="24">
        <v>1.6568604340369417</v>
      </c>
      <c r="E291" s="24">
        <v>1.1712043226435895</v>
      </c>
      <c r="F291" s="24">
        <v>1.6568604340369415</v>
      </c>
      <c r="H291" s="40" t="s">
        <v>352</v>
      </c>
      <c r="L291" s="1"/>
    </row>
    <row r="292" spans="1:12" x14ac:dyDescent="0.3">
      <c r="A292"/>
      <c r="B292" s="2" t="s">
        <v>88</v>
      </c>
      <c r="C292" s="24">
        <v>1.2348455492762502</v>
      </c>
      <c r="D292" s="24">
        <v>1.6568604340369417</v>
      </c>
      <c r="E292" s="24">
        <v>1.1712043226435895</v>
      </c>
      <c r="F292" s="24">
        <v>1.6568604340369415</v>
      </c>
      <c r="H292" s="40" t="s">
        <v>353</v>
      </c>
      <c r="L292" s="1"/>
    </row>
    <row r="293" spans="1:12" x14ac:dyDescent="0.3">
      <c r="A293"/>
      <c r="B293" s="2" t="s">
        <v>89</v>
      </c>
      <c r="C293" s="24">
        <v>1.2348455492762502</v>
      </c>
      <c r="D293" s="24">
        <v>1.6568604340369417</v>
      </c>
      <c r="E293" s="24">
        <v>1.1712043226435895</v>
      </c>
      <c r="F293" s="24">
        <v>1.6568604340369415</v>
      </c>
      <c r="H293" s="40" t="s">
        <v>354</v>
      </c>
      <c r="L293" s="1"/>
    </row>
    <row r="294" spans="1:12" x14ac:dyDescent="0.3">
      <c r="A294"/>
      <c r="B294" s="2" t="s">
        <v>90</v>
      </c>
      <c r="C294" s="24">
        <v>1.2348455492762502</v>
      </c>
      <c r="D294" s="24">
        <v>1.6568604340369417</v>
      </c>
      <c r="E294" s="24">
        <v>1.1712043226435895</v>
      </c>
      <c r="F294" s="24">
        <v>1.6568604340369415</v>
      </c>
      <c r="H294" s="40" t="s">
        <v>355</v>
      </c>
      <c r="L294" s="1"/>
    </row>
    <row r="295" spans="1:12" x14ac:dyDescent="0.3">
      <c r="A295"/>
      <c r="B295" s="2" t="s">
        <v>91</v>
      </c>
      <c r="C295" s="24">
        <v>1.2348455492762502</v>
      </c>
      <c r="D295" s="24">
        <v>1.6568604340369417</v>
      </c>
      <c r="E295" s="24">
        <v>1.1712043226435895</v>
      </c>
      <c r="F295" s="24">
        <v>1.6568604340369415</v>
      </c>
      <c r="H295" s="40" t="s">
        <v>356</v>
      </c>
      <c r="L295" s="1"/>
    </row>
    <row r="296" spans="1:12" x14ac:dyDescent="0.3">
      <c r="A296"/>
      <c r="B296" s="2" t="s">
        <v>92</v>
      </c>
      <c r="C296" s="24">
        <v>1.2348455492762502</v>
      </c>
      <c r="D296" s="24">
        <v>1.6568604340369417</v>
      </c>
      <c r="E296" s="24">
        <v>1.1712043226435895</v>
      </c>
      <c r="F296" s="24">
        <v>1.6568604340369415</v>
      </c>
      <c r="H296" s="40" t="s">
        <v>357</v>
      </c>
      <c r="L296" s="1"/>
    </row>
    <row r="297" spans="1:12" x14ac:dyDescent="0.3">
      <c r="A297"/>
      <c r="B297" s="2" t="s">
        <v>93</v>
      </c>
      <c r="C297" s="24">
        <v>1.2348455492762502</v>
      </c>
      <c r="D297" s="24">
        <v>1.6568604340369417</v>
      </c>
      <c r="E297" s="24">
        <v>1.1712043226435895</v>
      </c>
      <c r="F297" s="24">
        <v>1.6568604340369415</v>
      </c>
      <c r="H297" s="40" t="s">
        <v>358</v>
      </c>
      <c r="L297" s="1"/>
    </row>
    <row r="298" spans="1:12" x14ac:dyDescent="0.3">
      <c r="A298"/>
      <c r="B298" s="2" t="s">
        <v>94</v>
      </c>
      <c r="C298" s="24">
        <v>1.2348455492762502</v>
      </c>
      <c r="D298" s="24">
        <v>1.6568604340369417</v>
      </c>
      <c r="E298" s="24">
        <v>1.1712043226435895</v>
      </c>
      <c r="F298" s="24">
        <v>1.6568604340369415</v>
      </c>
      <c r="H298" s="40" t="s">
        <v>359</v>
      </c>
      <c r="L298" s="1"/>
    </row>
    <row r="299" spans="1:12" x14ac:dyDescent="0.3">
      <c r="A299"/>
      <c r="B299" s="2" t="s">
        <v>95</v>
      </c>
      <c r="C299" s="24">
        <v>1.2348455492762502</v>
      </c>
      <c r="D299" s="24">
        <v>1.6568604340369417</v>
      </c>
      <c r="E299" s="24">
        <v>1.1712043226435895</v>
      </c>
      <c r="F299" s="24">
        <v>1.6568604340369415</v>
      </c>
      <c r="H299" s="40" t="s">
        <v>360</v>
      </c>
      <c r="L299" s="1"/>
    </row>
    <row r="300" spans="1:12" x14ac:dyDescent="0.3">
      <c r="A300"/>
      <c r="B300" s="2" t="s">
        <v>96</v>
      </c>
      <c r="C300" s="24">
        <v>1.2348455492762502</v>
      </c>
      <c r="D300" s="24">
        <v>1.6568604340369417</v>
      </c>
      <c r="E300" s="24">
        <v>1.1712043226435895</v>
      </c>
      <c r="F300" s="24">
        <v>1.6568604340369415</v>
      </c>
      <c r="H300" s="40" t="s">
        <v>361</v>
      </c>
      <c r="L300" s="1"/>
    </row>
    <row r="301" spans="1:12" x14ac:dyDescent="0.3">
      <c r="A301"/>
      <c r="B301" s="2" t="s">
        <v>97</v>
      </c>
      <c r="C301" s="24">
        <v>1.2348455492762502</v>
      </c>
      <c r="D301" s="24">
        <v>1.6568604340369417</v>
      </c>
      <c r="E301" s="24">
        <v>1.1712043226435895</v>
      </c>
      <c r="F301" s="24">
        <v>1.6568604340369415</v>
      </c>
      <c r="H301" s="40" t="s">
        <v>362</v>
      </c>
      <c r="L301" s="1"/>
    </row>
    <row r="302" spans="1:12" x14ac:dyDescent="0.3">
      <c r="A302"/>
      <c r="B302" s="2" t="s">
        <v>98</v>
      </c>
      <c r="C302" s="24">
        <v>1.2348455492762502</v>
      </c>
      <c r="D302" s="24">
        <v>1.6568604340369417</v>
      </c>
      <c r="E302" s="24">
        <v>1.1712043226435895</v>
      </c>
      <c r="F302" s="24">
        <v>1.6568604340369415</v>
      </c>
      <c r="H302" s="40" t="s">
        <v>363</v>
      </c>
      <c r="L302" s="1"/>
    </row>
    <row r="303" spans="1:12" x14ac:dyDescent="0.3">
      <c r="A303"/>
      <c r="B303" s="2" t="s">
        <v>99</v>
      </c>
      <c r="C303" s="24">
        <v>1.2348455492762502</v>
      </c>
      <c r="D303" s="24">
        <v>1.6568604340369417</v>
      </c>
      <c r="E303" s="24">
        <v>1.1712043226435895</v>
      </c>
      <c r="F303" s="24">
        <v>1.6568604340369415</v>
      </c>
      <c r="H303" s="40" t="s">
        <v>364</v>
      </c>
      <c r="L303" s="1"/>
    </row>
    <row r="304" spans="1:12" x14ac:dyDescent="0.3">
      <c r="A304"/>
      <c r="B304" s="2" t="s">
        <v>100</v>
      </c>
      <c r="C304" s="24">
        <v>1.2348455492762502</v>
      </c>
      <c r="D304" s="24">
        <v>1.6568604340369417</v>
      </c>
      <c r="E304" s="24">
        <v>1.1712043226435895</v>
      </c>
      <c r="F304" s="24">
        <v>1.6568604340369415</v>
      </c>
      <c r="H304" s="40" t="s">
        <v>365</v>
      </c>
      <c r="L304" s="1"/>
    </row>
    <row r="305" spans="1:12" x14ac:dyDescent="0.3">
      <c r="A305"/>
      <c r="B305" s="2" t="s">
        <v>101</v>
      </c>
      <c r="C305" s="24">
        <v>1.2348455492762502</v>
      </c>
      <c r="D305" s="24">
        <v>1.6568604340369417</v>
      </c>
      <c r="E305" s="24">
        <v>1.1712043226435895</v>
      </c>
      <c r="F305" s="24">
        <v>1.6568604340369415</v>
      </c>
      <c r="H305" s="40" t="s">
        <v>366</v>
      </c>
      <c r="L305" s="1"/>
    </row>
    <row r="306" spans="1:12" x14ac:dyDescent="0.3">
      <c r="A306"/>
      <c r="B306" s="2" t="s">
        <v>102</v>
      </c>
      <c r="C306" s="24">
        <v>1.2348455492762502</v>
      </c>
      <c r="D306" s="24">
        <v>1.6568604340369417</v>
      </c>
      <c r="E306" s="24">
        <v>1.1712043226435895</v>
      </c>
      <c r="F306" s="24">
        <v>1.6568604340369415</v>
      </c>
      <c r="H306" s="40" t="s">
        <v>367</v>
      </c>
      <c r="L306" s="1"/>
    </row>
    <row r="307" spans="1:12" x14ac:dyDescent="0.3">
      <c r="A307"/>
      <c r="B307" s="2" t="s">
        <v>103</v>
      </c>
      <c r="C307" s="24">
        <v>1.2348455492762502</v>
      </c>
      <c r="D307" s="24">
        <v>1.6568604340369417</v>
      </c>
      <c r="E307" s="24">
        <v>1.1712043226435895</v>
      </c>
      <c r="F307" s="24">
        <v>1.6568604340369415</v>
      </c>
      <c r="H307" s="40" t="s">
        <v>368</v>
      </c>
      <c r="L307" s="1"/>
    </row>
    <row r="308" spans="1:12" x14ac:dyDescent="0.3">
      <c r="A308"/>
      <c r="B308" s="2" t="s">
        <v>104</v>
      </c>
      <c r="C308" s="24">
        <v>1.2348455492762502</v>
      </c>
      <c r="D308" s="24">
        <v>1.6568604340369417</v>
      </c>
      <c r="E308" s="24">
        <v>1.1712043226435895</v>
      </c>
      <c r="F308" s="24">
        <v>1.6568604340369415</v>
      </c>
      <c r="H308" s="40" t="s">
        <v>369</v>
      </c>
      <c r="L308" s="1"/>
    </row>
    <row r="309" spans="1:12" x14ac:dyDescent="0.3">
      <c r="A309"/>
      <c r="B309" s="2" t="s">
        <v>105</v>
      </c>
      <c r="C309" s="24">
        <v>1.2348455492762502</v>
      </c>
      <c r="D309" s="24">
        <v>1.6568604340369417</v>
      </c>
      <c r="E309" s="24">
        <v>1.1712043226435895</v>
      </c>
      <c r="F309" s="24">
        <v>1.6568604340369415</v>
      </c>
      <c r="H309" s="40" t="s">
        <v>370</v>
      </c>
      <c r="L309" s="1"/>
    </row>
    <row r="310" spans="1:12" x14ac:dyDescent="0.3">
      <c r="A310"/>
      <c r="B310" s="2" t="s">
        <v>106</v>
      </c>
      <c r="C310" s="24">
        <v>1.2348455492762502</v>
      </c>
      <c r="D310" s="24">
        <v>1.6568604340369417</v>
      </c>
      <c r="E310" s="24">
        <v>1.1712043226435895</v>
      </c>
      <c r="F310" s="24">
        <v>1.6568604340369415</v>
      </c>
      <c r="H310" s="40" t="s">
        <v>371</v>
      </c>
      <c r="L310" s="1"/>
    </row>
    <row r="311" spans="1:12" x14ac:dyDescent="0.3">
      <c r="A311"/>
      <c r="B311" s="2" t="s">
        <v>107</v>
      </c>
      <c r="C311" s="24">
        <v>1.2348455492762502</v>
      </c>
      <c r="D311" s="24">
        <v>1.6568604340369417</v>
      </c>
      <c r="E311" s="24">
        <v>1.1712043226435895</v>
      </c>
      <c r="F311" s="24">
        <v>1.6568604340369415</v>
      </c>
      <c r="H311" s="40" t="s">
        <v>372</v>
      </c>
      <c r="L311" s="1"/>
    </row>
    <row r="312" spans="1:12" x14ac:dyDescent="0.3">
      <c r="A312"/>
      <c r="B312" s="2" t="s">
        <v>108</v>
      </c>
      <c r="C312" s="24">
        <v>1.2348455492762502</v>
      </c>
      <c r="D312" s="24">
        <v>1.6568604340369417</v>
      </c>
      <c r="E312" s="24">
        <v>1.1712043226435895</v>
      </c>
      <c r="F312" s="24">
        <v>1.6568604340369415</v>
      </c>
      <c r="H312" s="40" t="s">
        <v>373</v>
      </c>
      <c r="L312" s="1"/>
    </row>
    <row r="313" spans="1:12" x14ac:dyDescent="0.3">
      <c r="A313"/>
      <c r="B313" s="2" t="s">
        <v>109</v>
      </c>
      <c r="C313" s="24">
        <v>1.2348455492762502</v>
      </c>
      <c r="D313" s="24">
        <v>1.6568604340369417</v>
      </c>
      <c r="E313" s="24">
        <v>1.1712043226435895</v>
      </c>
      <c r="F313" s="24">
        <v>1.6568604340369415</v>
      </c>
      <c r="H313" s="40" t="s">
        <v>374</v>
      </c>
      <c r="L313" s="1"/>
    </row>
    <row r="314" spans="1:12" x14ac:dyDescent="0.3">
      <c r="A314"/>
      <c r="B314" s="2" t="s">
        <v>110</v>
      </c>
      <c r="C314" s="24">
        <v>1.2348455492762502</v>
      </c>
      <c r="D314" s="24">
        <v>1.6568604340369417</v>
      </c>
      <c r="E314" s="24">
        <v>1.1712043226435895</v>
      </c>
      <c r="F314" s="24">
        <v>1.6568604340369415</v>
      </c>
      <c r="H314" s="40" t="s">
        <v>375</v>
      </c>
      <c r="L314" s="1"/>
    </row>
    <row r="315" spans="1:12" x14ac:dyDescent="0.3">
      <c r="A315"/>
      <c r="B315" s="2" t="s">
        <v>111</v>
      </c>
      <c r="C315" s="24">
        <v>1.2348455492762502</v>
      </c>
      <c r="D315" s="24">
        <v>1.6568604340369417</v>
      </c>
      <c r="E315" s="24">
        <v>1.1712043226435895</v>
      </c>
      <c r="F315" s="24">
        <v>1.6568604340369415</v>
      </c>
      <c r="H315" s="40" t="s">
        <v>376</v>
      </c>
      <c r="L315" s="1"/>
    </row>
    <row r="316" spans="1:12" x14ac:dyDescent="0.3">
      <c r="A316"/>
      <c r="B316" s="2" t="s">
        <v>112</v>
      </c>
      <c r="C316" s="24">
        <v>1.2348455492762502</v>
      </c>
      <c r="D316" s="24">
        <v>1.6568604340369417</v>
      </c>
      <c r="E316" s="24">
        <v>1.1712043226435895</v>
      </c>
      <c r="F316" s="24">
        <v>1.6568604340369415</v>
      </c>
      <c r="H316" s="40" t="s">
        <v>377</v>
      </c>
      <c r="L316" s="1"/>
    </row>
    <row r="317" spans="1:12" x14ac:dyDescent="0.3">
      <c r="A317"/>
      <c r="B317" s="2" t="s">
        <v>113</v>
      </c>
      <c r="C317" s="24">
        <v>1.2348455492762502</v>
      </c>
      <c r="D317" s="24">
        <v>1.6568604340369417</v>
      </c>
      <c r="E317" s="24">
        <v>1.1712043226435895</v>
      </c>
      <c r="F317" s="24">
        <v>1.6568604340369415</v>
      </c>
      <c r="H317" s="40" t="s">
        <v>378</v>
      </c>
      <c r="L317" s="1"/>
    </row>
    <row r="318" spans="1:12" x14ac:dyDescent="0.3">
      <c r="A318"/>
      <c r="B318" s="2" t="s">
        <v>114</v>
      </c>
      <c r="C318" s="24">
        <v>1.2348455492762502</v>
      </c>
      <c r="D318" s="24">
        <v>1.6568604340369417</v>
      </c>
      <c r="E318" s="24">
        <v>1.1712043226435895</v>
      </c>
      <c r="F318" s="24">
        <v>1.6568604340369415</v>
      </c>
      <c r="H318" s="40" t="s">
        <v>379</v>
      </c>
      <c r="L318" s="1"/>
    </row>
    <row r="319" spans="1:12" x14ac:dyDescent="0.3">
      <c r="A319"/>
      <c r="B319" s="2" t="s">
        <v>115</v>
      </c>
      <c r="C319" s="24">
        <v>1.2348455492762502</v>
      </c>
      <c r="D319" s="24">
        <v>1.6568604340369417</v>
      </c>
      <c r="E319" s="24">
        <v>1.1712043226435895</v>
      </c>
      <c r="F319" s="24">
        <v>1.6568604340369415</v>
      </c>
      <c r="H319" s="40" t="s">
        <v>380</v>
      </c>
      <c r="L319" s="1"/>
    </row>
    <row r="320" spans="1:12" x14ac:dyDescent="0.3">
      <c r="A320"/>
      <c r="B320" s="2" t="s">
        <v>116</v>
      </c>
      <c r="C320" s="24">
        <v>1.2348455492762502</v>
      </c>
      <c r="D320" s="24">
        <v>1.6568604340369417</v>
      </c>
      <c r="E320" s="24">
        <v>1.1712043226435895</v>
      </c>
      <c r="F320" s="24">
        <v>1.6568604340369415</v>
      </c>
      <c r="H320" s="40" t="s">
        <v>381</v>
      </c>
      <c r="L320" s="1"/>
    </row>
    <row r="321" spans="1:22" x14ac:dyDescent="0.3">
      <c r="A321"/>
      <c r="B321" s="2" t="s">
        <v>117</v>
      </c>
      <c r="C321" s="24">
        <v>1.2348455492762502</v>
      </c>
      <c r="D321" s="24">
        <v>1.6568604340369417</v>
      </c>
      <c r="E321" s="24">
        <v>1.1712043226435895</v>
      </c>
      <c r="F321" s="24">
        <v>1.6568604340369415</v>
      </c>
      <c r="H321" s="40" t="s">
        <v>382</v>
      </c>
      <c r="L321" s="1"/>
    </row>
    <row r="322" spans="1:22" x14ac:dyDescent="0.3">
      <c r="A322"/>
      <c r="B322" s="2" t="s">
        <v>118</v>
      </c>
      <c r="C322" s="24">
        <v>1.2348455492762502</v>
      </c>
      <c r="D322" s="24">
        <v>1.6568604340369417</v>
      </c>
      <c r="E322" s="24">
        <v>1.1712043226435895</v>
      </c>
      <c r="F322" s="24">
        <v>1.6568604340369415</v>
      </c>
      <c r="H322" s="40" t="s">
        <v>383</v>
      </c>
      <c r="L322" s="1"/>
    </row>
    <row r="323" spans="1:22" x14ac:dyDescent="0.3">
      <c r="A323"/>
      <c r="B323" s="2" t="s">
        <v>119</v>
      </c>
      <c r="C323" s="24">
        <v>1.2348455492762502</v>
      </c>
      <c r="D323" s="24">
        <v>1.6568604340369417</v>
      </c>
      <c r="E323" s="24">
        <v>1.1712043226435895</v>
      </c>
      <c r="F323" s="24">
        <v>1.6568604340369415</v>
      </c>
      <c r="H323" s="40" t="s">
        <v>384</v>
      </c>
      <c r="L323" s="1"/>
    </row>
    <row r="324" spans="1:22" x14ac:dyDescent="0.3">
      <c r="A324"/>
      <c r="B324" s="2" t="s">
        <v>120</v>
      </c>
      <c r="C324" s="24">
        <v>1.2348455492762502</v>
      </c>
      <c r="D324" s="24">
        <v>1.6568604340369417</v>
      </c>
      <c r="E324" s="24">
        <v>1.1712043226435895</v>
      </c>
      <c r="F324" s="24">
        <v>1.6568604340369415</v>
      </c>
      <c r="H324" s="40" t="s">
        <v>120</v>
      </c>
      <c r="L324" s="1"/>
    </row>
    <row r="325" spans="1:22" x14ac:dyDescent="0.3">
      <c r="L325" s="1"/>
    </row>
    <row r="326" spans="1:22" x14ac:dyDescent="0.3">
      <c r="A326" s="3" t="s">
        <v>227</v>
      </c>
      <c r="L326" s="1"/>
    </row>
    <row r="327" spans="1:22" x14ac:dyDescent="0.3">
      <c r="L327" s="1"/>
    </row>
    <row r="328" spans="1:22" x14ac:dyDescent="0.3">
      <c r="C328" s="3" t="s">
        <v>228</v>
      </c>
      <c r="M328"/>
      <c r="N328"/>
      <c r="O328"/>
      <c r="P328"/>
      <c r="Q328"/>
      <c r="R328"/>
      <c r="S328"/>
      <c r="T328"/>
      <c r="U328"/>
    </row>
    <row r="329" spans="1:22" x14ac:dyDescent="0.3">
      <c r="B329" s="36">
        <f>INDEX(C329:J329,MATCH('Model 1 Summary'!$D$8,'Model 1'!$C$331:$J$331,0))</f>
        <v>0.03</v>
      </c>
      <c r="C329" s="37">
        <v>0.03</v>
      </c>
      <c r="D329" s="37">
        <v>0.03</v>
      </c>
      <c r="E329" s="37">
        <v>0.05</v>
      </c>
      <c r="F329" s="37">
        <v>0.05</v>
      </c>
      <c r="G329" s="37">
        <v>0</v>
      </c>
      <c r="H329" s="37"/>
      <c r="I329" s="37"/>
      <c r="J329" s="37"/>
      <c r="M329"/>
      <c r="N329"/>
      <c r="O329"/>
      <c r="P329"/>
      <c r="Q329"/>
      <c r="R329"/>
      <c r="S329"/>
      <c r="T329"/>
      <c r="U329"/>
      <c r="V329"/>
    </row>
    <row r="330" spans="1:22" x14ac:dyDescent="0.3">
      <c r="B330" s="38" t="str">
        <f>INDEX(C330:J330,MATCH('Model 1 Summary'!$D$8,'Model 1'!$C$331:$J$331,0))</f>
        <v>C</v>
      </c>
      <c r="C330" s="39" t="s">
        <v>267</v>
      </c>
      <c r="D330" s="39" t="s">
        <v>268</v>
      </c>
      <c r="E330" s="39" t="s">
        <v>267</v>
      </c>
      <c r="F330" s="39" t="s">
        <v>268</v>
      </c>
      <c r="G330" s="39" t="s">
        <v>269</v>
      </c>
      <c r="H330" s="39"/>
      <c r="I330" s="39"/>
      <c r="J330" s="39"/>
      <c r="M330"/>
      <c r="N330"/>
      <c r="O330"/>
      <c r="P330"/>
      <c r="Q330"/>
      <c r="R330"/>
      <c r="S330"/>
      <c r="T330"/>
      <c r="U330"/>
      <c r="V330"/>
    </row>
    <row r="331" spans="1:22" x14ac:dyDescent="0.3">
      <c r="C331" s="2" t="s">
        <v>229</v>
      </c>
      <c r="D331" s="2" t="s">
        <v>230</v>
      </c>
      <c r="E331" s="2" t="s">
        <v>231</v>
      </c>
      <c r="F331" s="2" t="s">
        <v>232</v>
      </c>
      <c r="G331" s="2" t="s">
        <v>234</v>
      </c>
      <c r="H331" s="2"/>
      <c r="I331" s="2"/>
      <c r="J331" s="2"/>
      <c r="M331"/>
      <c r="N331"/>
      <c r="O331"/>
      <c r="P331"/>
      <c r="Q331"/>
      <c r="R331"/>
      <c r="S331"/>
      <c r="T331"/>
      <c r="U331"/>
      <c r="V331"/>
    </row>
    <row r="332" spans="1:22" x14ac:dyDescent="0.3">
      <c r="A332" s="3" t="s">
        <v>235</v>
      </c>
      <c r="B332" s="2" t="s">
        <v>236</v>
      </c>
      <c r="C332" s="24">
        <v>0.95950361556763375</v>
      </c>
      <c r="D332" s="24">
        <v>0.95950361556763375</v>
      </c>
      <c r="E332" s="24">
        <v>0.95950361556763375</v>
      </c>
      <c r="F332" s="24">
        <v>0.95950361556763375</v>
      </c>
      <c r="G332" s="24">
        <v>1</v>
      </c>
      <c r="H332" s="24"/>
      <c r="I332" s="24"/>
      <c r="J332" s="24"/>
      <c r="M332"/>
      <c r="N332"/>
      <c r="O332"/>
      <c r="P332"/>
      <c r="Q332"/>
      <c r="R332"/>
      <c r="S332"/>
      <c r="T332"/>
      <c r="U332"/>
      <c r="V332"/>
    </row>
    <row r="333" spans="1:22" x14ac:dyDescent="0.3">
      <c r="B333" s="2" t="s">
        <v>237</v>
      </c>
      <c r="C333" s="24">
        <v>0.96442112293847959</v>
      </c>
      <c r="D333" s="24">
        <v>0.96442112293847959</v>
      </c>
      <c r="E333" s="24">
        <v>0.96442112293847959</v>
      </c>
      <c r="F333" s="24">
        <v>0.96442112293847959</v>
      </c>
      <c r="G333" s="24">
        <v>1</v>
      </c>
      <c r="H333" s="24"/>
      <c r="I333" s="24"/>
      <c r="J333" s="24"/>
      <c r="M333"/>
      <c r="N333"/>
      <c r="O333"/>
      <c r="P333"/>
      <c r="Q333"/>
      <c r="R333"/>
      <c r="S333"/>
      <c r="T333"/>
      <c r="U333"/>
      <c r="V333"/>
    </row>
    <row r="334" spans="1:22" x14ac:dyDescent="0.3">
      <c r="B334" s="2" t="s">
        <v>238</v>
      </c>
      <c r="C334" s="24">
        <v>0.96936383279772687</v>
      </c>
      <c r="D334" s="24">
        <v>0.96936383279772687</v>
      </c>
      <c r="E334" s="24">
        <v>0.96936383279772687</v>
      </c>
      <c r="F334" s="24">
        <v>0.96936383279772687</v>
      </c>
      <c r="G334" s="24">
        <v>1</v>
      </c>
      <c r="H334" s="24"/>
      <c r="I334" s="24"/>
      <c r="J334" s="24"/>
      <c r="M334"/>
      <c r="N334"/>
      <c r="O334"/>
      <c r="P334"/>
      <c r="Q334"/>
      <c r="R334"/>
      <c r="S334"/>
      <c r="T334"/>
      <c r="U334"/>
      <c r="V334"/>
    </row>
    <row r="335" spans="1:22" x14ac:dyDescent="0.3">
      <c r="B335" s="2" t="s">
        <v>239</v>
      </c>
      <c r="C335" s="24">
        <v>0.97433187430947688</v>
      </c>
      <c r="D335" s="24">
        <v>0.97433187430947688</v>
      </c>
      <c r="E335" s="24">
        <v>0.97433187430947688</v>
      </c>
      <c r="F335" s="24">
        <v>0.97433187430947688</v>
      </c>
      <c r="G335" s="24">
        <v>1</v>
      </c>
      <c r="H335" s="24"/>
      <c r="I335" s="24"/>
      <c r="J335" s="24"/>
      <c r="M335"/>
      <c r="N335"/>
      <c r="O335"/>
      <c r="P335"/>
      <c r="Q335"/>
      <c r="R335"/>
      <c r="S335"/>
      <c r="T335"/>
      <c r="U335"/>
      <c r="V335"/>
    </row>
    <row r="336" spans="1:22" x14ac:dyDescent="0.3">
      <c r="B336" s="2" t="s">
        <v>240</v>
      </c>
      <c r="C336" s="24">
        <v>0.97932537729980429</v>
      </c>
      <c r="D336" s="24">
        <v>0.97932537729980429</v>
      </c>
      <c r="E336" s="24">
        <v>0.97932537729980429</v>
      </c>
      <c r="F336" s="24">
        <v>0.97932537729980429</v>
      </c>
      <c r="G336" s="24">
        <v>1</v>
      </c>
      <c r="H336" s="24"/>
      <c r="I336" s="24"/>
      <c r="J336" s="24"/>
      <c r="M336"/>
      <c r="N336"/>
      <c r="O336"/>
      <c r="P336"/>
      <c r="Q336"/>
      <c r="R336"/>
      <c r="S336"/>
      <c r="T336"/>
      <c r="U336"/>
      <c r="V336"/>
    </row>
    <row r="337" spans="2:22" x14ac:dyDescent="0.3">
      <c r="B337" s="2" t="s">
        <v>241</v>
      </c>
      <c r="C337" s="24">
        <v>0.98434447226014921</v>
      </c>
      <c r="D337" s="24">
        <v>0.98434447226014921</v>
      </c>
      <c r="E337" s="24">
        <v>0.98434447226014921</v>
      </c>
      <c r="F337" s="24">
        <v>0.98434447226014921</v>
      </c>
      <c r="G337" s="24">
        <v>1</v>
      </c>
      <c r="H337" s="24"/>
      <c r="I337" s="24"/>
      <c r="J337" s="24"/>
      <c r="M337"/>
      <c r="N337"/>
      <c r="O337"/>
      <c r="P337"/>
      <c r="Q337"/>
      <c r="R337"/>
      <c r="S337"/>
      <c r="T337"/>
      <c r="U337"/>
      <c r="V337"/>
    </row>
    <row r="338" spans="2:22" x14ac:dyDescent="0.3">
      <c r="B338" s="2" t="s">
        <v>242</v>
      </c>
      <c r="C338" s="24">
        <v>0.9893892903507272</v>
      </c>
      <c r="D338" s="24">
        <v>0.9893892903507272</v>
      </c>
      <c r="E338" s="24">
        <v>0.9893892903507272</v>
      </c>
      <c r="F338" s="24">
        <v>0.9893892903507272</v>
      </c>
      <c r="G338" s="24">
        <v>1</v>
      </c>
      <c r="H338" s="24"/>
      <c r="I338" s="24"/>
      <c r="J338" s="24"/>
      <c r="M338"/>
      <c r="N338"/>
      <c r="O338"/>
      <c r="P338"/>
      <c r="Q338"/>
      <c r="R338"/>
      <c r="S338"/>
      <c r="T338"/>
      <c r="U338"/>
      <c r="V338"/>
    </row>
    <row r="339" spans="2:22" x14ac:dyDescent="0.3">
      <c r="B339" s="2" t="s">
        <v>243</v>
      </c>
      <c r="C339" s="24">
        <v>0.99445996340395737</v>
      </c>
      <c r="D339" s="24">
        <v>0.99445996340395737</v>
      </c>
      <c r="E339" s="24">
        <v>0.99445996340395737</v>
      </c>
      <c r="F339" s="24">
        <v>0.99445996340395737</v>
      </c>
      <c r="G339" s="24">
        <v>1</v>
      </c>
      <c r="H339" s="24"/>
      <c r="I339" s="24"/>
      <c r="J339" s="24"/>
      <c r="M339"/>
      <c r="N339"/>
      <c r="O339"/>
      <c r="P339"/>
      <c r="Q339"/>
      <c r="R339"/>
      <c r="S339"/>
      <c r="T339"/>
      <c r="U339"/>
      <c r="V339"/>
    </row>
    <row r="340" spans="2:22" x14ac:dyDescent="0.3">
      <c r="B340" s="2" t="s">
        <v>244</v>
      </c>
      <c r="C340" s="24">
        <v>0.99955662392790656</v>
      </c>
      <c r="D340" s="24">
        <v>0.99955662392790656</v>
      </c>
      <c r="E340" s="24">
        <v>0.99955662392790656</v>
      </c>
      <c r="F340" s="24">
        <v>0.99955662392790656</v>
      </c>
      <c r="G340" s="24">
        <v>1</v>
      </c>
      <c r="H340" s="24"/>
      <c r="I340" s="24"/>
      <c r="J340" s="24"/>
      <c r="M340"/>
      <c r="N340"/>
      <c r="O340"/>
      <c r="P340"/>
      <c r="Q340"/>
      <c r="R340"/>
      <c r="S340"/>
      <c r="T340"/>
      <c r="U340"/>
      <c r="V340"/>
    </row>
    <row r="341" spans="2:22" x14ac:dyDescent="0.3">
      <c r="B341" s="2" t="s">
        <v>245</v>
      </c>
      <c r="C341" s="24">
        <v>1.004679405109753</v>
      </c>
      <c r="D341" s="24">
        <v>1.004679405109753</v>
      </c>
      <c r="E341" s="24">
        <v>1.004679405109753</v>
      </c>
      <c r="F341" s="24">
        <v>1.004679405109753</v>
      </c>
      <c r="G341" s="24">
        <v>1</v>
      </c>
      <c r="H341" s="24"/>
      <c r="I341" s="24"/>
      <c r="J341" s="24"/>
      <c r="M341"/>
      <c r="N341"/>
      <c r="O341"/>
      <c r="P341"/>
      <c r="Q341"/>
      <c r="R341"/>
      <c r="S341"/>
      <c r="T341"/>
      <c r="U341"/>
      <c r="V341"/>
    </row>
    <row r="342" spans="2:22" x14ac:dyDescent="0.3">
      <c r="B342" s="2" t="s">
        <v>246</v>
      </c>
      <c r="C342" s="24">
        <v>1.0098284408192655</v>
      </c>
      <c r="D342" s="24">
        <v>1.0098284408192655</v>
      </c>
      <c r="E342" s="24">
        <v>1.0098284408192655</v>
      </c>
      <c r="F342" s="24">
        <v>1.0098284408192655</v>
      </c>
      <c r="G342" s="24">
        <v>1</v>
      </c>
      <c r="H342" s="24"/>
      <c r="I342" s="24"/>
      <c r="J342" s="24"/>
      <c r="M342"/>
      <c r="N342"/>
      <c r="O342"/>
      <c r="P342"/>
      <c r="Q342"/>
      <c r="R342"/>
      <c r="S342"/>
      <c r="T342"/>
      <c r="U342"/>
      <c r="V342"/>
    </row>
    <row r="343" spans="2:22" x14ac:dyDescent="0.3">
      <c r="B343" s="2" t="s">
        <v>247</v>
      </c>
      <c r="C343" s="24">
        <v>1.0150038656123037</v>
      </c>
      <c r="D343" s="24">
        <v>1.0150038656123037</v>
      </c>
      <c r="E343" s="24">
        <v>1.0150038656123037</v>
      </c>
      <c r="F343" s="24">
        <v>1.0150038656123037</v>
      </c>
      <c r="G343" s="24">
        <v>1</v>
      </c>
      <c r="H343" s="24"/>
      <c r="I343" s="24"/>
      <c r="J343" s="24"/>
      <c r="M343"/>
      <c r="N343"/>
      <c r="O343"/>
      <c r="P343"/>
      <c r="Q343"/>
      <c r="R343"/>
      <c r="S343"/>
      <c r="T343"/>
      <c r="U343"/>
      <c r="V343"/>
    </row>
    <row r="344" spans="2:22" x14ac:dyDescent="0.3">
      <c r="B344" s="2" t="s">
        <v>248</v>
      </c>
      <c r="C344" s="24">
        <v>1.0202058147343327</v>
      </c>
      <c r="D344" s="24">
        <v>1.0202058147343327</v>
      </c>
      <c r="E344" s="24">
        <v>1.0202058147343327</v>
      </c>
      <c r="F344" s="24">
        <v>1.0202058147343327</v>
      </c>
      <c r="G344" s="24">
        <v>1</v>
      </c>
      <c r="H344" s="24"/>
      <c r="I344" s="24"/>
      <c r="J344" s="24"/>
      <c r="M344"/>
      <c r="N344"/>
      <c r="O344"/>
      <c r="P344"/>
      <c r="Q344"/>
      <c r="R344"/>
      <c r="S344"/>
      <c r="T344"/>
      <c r="U344"/>
      <c r="V344"/>
    </row>
    <row r="345" spans="2:22" x14ac:dyDescent="0.3">
      <c r="B345" s="2" t="s">
        <v>249</v>
      </c>
      <c r="C345" s="24">
        <v>1.0254344241239575</v>
      </c>
      <c r="D345" s="24">
        <v>1.0254344241239575</v>
      </c>
      <c r="E345" s="24">
        <v>1.0254344241239575</v>
      </c>
      <c r="F345" s="24">
        <v>1.0254344241239575</v>
      </c>
      <c r="G345" s="24">
        <v>1</v>
      </c>
      <c r="H345" s="24"/>
      <c r="I345" s="24"/>
      <c r="J345" s="24"/>
      <c r="M345"/>
      <c r="N345"/>
      <c r="O345"/>
      <c r="P345"/>
      <c r="Q345"/>
      <c r="R345"/>
      <c r="S345"/>
      <c r="T345"/>
      <c r="U345"/>
      <c r="V345"/>
    </row>
    <row r="346" spans="2:22" x14ac:dyDescent="0.3">
      <c r="B346" s="2" t="s">
        <v>250</v>
      </c>
      <c r="C346" s="24">
        <v>1.0306898304164762</v>
      </c>
      <c r="D346" s="24">
        <v>1.0306898304164762</v>
      </c>
      <c r="E346" s="24">
        <v>1.0306898304164762</v>
      </c>
      <c r="F346" s="24">
        <v>1.0306898304164762</v>
      </c>
      <c r="G346" s="24">
        <v>1</v>
      </c>
      <c r="H346" s="24"/>
      <c r="I346" s="24"/>
      <c r="J346" s="24"/>
      <c r="M346"/>
      <c r="N346"/>
      <c r="O346"/>
      <c r="P346"/>
      <c r="Q346"/>
      <c r="R346"/>
      <c r="S346"/>
      <c r="T346"/>
      <c r="U346"/>
      <c r="V346"/>
    </row>
    <row r="347" spans="2:22" x14ac:dyDescent="0.3">
      <c r="B347" s="2" t="s">
        <v>251</v>
      </c>
      <c r="C347" s="24">
        <v>1.0359721709474501</v>
      </c>
      <c r="D347" s="24">
        <v>1.0359721709474501</v>
      </c>
      <c r="E347" s="24">
        <v>1.0359721709474501</v>
      </c>
      <c r="F347" s="24">
        <v>1.0359721709474501</v>
      </c>
      <c r="G347" s="24">
        <v>1</v>
      </c>
      <c r="H347" s="24"/>
      <c r="I347" s="24"/>
      <c r="J347" s="24"/>
      <c r="M347"/>
      <c r="N347"/>
      <c r="O347"/>
      <c r="P347"/>
      <c r="Q347"/>
      <c r="R347"/>
      <c r="S347"/>
      <c r="T347"/>
      <c r="U347"/>
      <c r="V347"/>
    </row>
    <row r="348" spans="2:22" x14ac:dyDescent="0.3">
      <c r="B348" s="2" t="s">
        <v>252</v>
      </c>
      <c r="C348" s="24">
        <v>1.0412815837562925</v>
      </c>
      <c r="D348" s="24">
        <v>1.0412815837562925</v>
      </c>
      <c r="E348" s="24">
        <v>1.0412815837562925</v>
      </c>
      <c r="F348" s="24">
        <v>1.0412815837562925</v>
      </c>
      <c r="G348" s="24">
        <v>1</v>
      </c>
      <c r="H348" s="24"/>
      <c r="I348" s="24"/>
      <c r="J348" s="24"/>
      <c r="M348"/>
      <c r="N348"/>
      <c r="O348"/>
      <c r="P348"/>
      <c r="Q348"/>
      <c r="R348"/>
      <c r="S348"/>
      <c r="T348"/>
      <c r="U348"/>
      <c r="V348"/>
    </row>
    <row r="349" spans="2:22" x14ac:dyDescent="0.3">
      <c r="B349" s="2" t="s">
        <v>253</v>
      </c>
      <c r="C349" s="24">
        <v>1.0466182075898758</v>
      </c>
      <c r="D349" s="24">
        <v>1.0466182075898758</v>
      </c>
      <c r="E349" s="24">
        <v>1.0466182075898758</v>
      </c>
      <c r="F349" s="24">
        <v>1.0466182075898758</v>
      </c>
      <c r="G349" s="24">
        <v>1</v>
      </c>
      <c r="H349" s="24"/>
      <c r="I349" s="24"/>
      <c r="J349" s="24"/>
      <c r="M349"/>
      <c r="N349"/>
      <c r="O349"/>
      <c r="P349"/>
      <c r="Q349"/>
      <c r="R349"/>
      <c r="S349"/>
      <c r="T349"/>
      <c r="U349"/>
      <c r="V349"/>
    </row>
    <row r="350" spans="2:22" x14ac:dyDescent="0.3">
      <c r="B350" s="2" t="s">
        <v>254</v>
      </c>
      <c r="C350" s="24">
        <v>1.0519821819061581</v>
      </c>
      <c r="D350" s="24">
        <v>1.0519821819061581</v>
      </c>
      <c r="E350" s="24">
        <v>1.0519821819061581</v>
      </c>
      <c r="F350" s="24">
        <v>1.0519821819061581</v>
      </c>
      <c r="G350" s="24">
        <v>1</v>
      </c>
      <c r="H350" s="24"/>
      <c r="I350" s="24"/>
      <c r="J350" s="24"/>
      <c r="M350"/>
      <c r="N350"/>
      <c r="O350"/>
      <c r="P350"/>
      <c r="Q350"/>
      <c r="R350"/>
      <c r="S350"/>
      <c r="T350"/>
      <c r="U350"/>
      <c r="V350"/>
    </row>
    <row r="351" spans="2:22" x14ac:dyDescent="0.3">
      <c r="B351" s="2" t="s">
        <v>255</v>
      </c>
      <c r="C351" s="24">
        <v>1.0573736468778265</v>
      </c>
      <c r="D351" s="24">
        <v>1.0573736468778265</v>
      </c>
      <c r="E351" s="24">
        <v>1.0573736468778265</v>
      </c>
      <c r="F351" s="24">
        <v>1.0573736468778265</v>
      </c>
      <c r="G351" s="24">
        <v>1</v>
      </c>
      <c r="H351" s="24"/>
      <c r="I351" s="24"/>
      <c r="J351" s="24"/>
      <c r="M351"/>
      <c r="N351"/>
      <c r="O351"/>
      <c r="P351"/>
      <c r="Q351"/>
      <c r="R351"/>
      <c r="S351"/>
      <c r="T351"/>
      <c r="U351"/>
      <c r="V351"/>
    </row>
    <row r="352" spans="2:22" x14ac:dyDescent="0.3">
      <c r="B352" s="2" t="s">
        <v>256</v>
      </c>
      <c r="C352" s="24">
        <v>1.0627927433959607</v>
      </c>
      <c r="D352" s="24">
        <v>1.0627927433959607</v>
      </c>
      <c r="E352" s="24">
        <v>1.0627927433959607</v>
      </c>
      <c r="F352" s="24">
        <v>1.0627927433959607</v>
      </c>
      <c r="G352" s="24">
        <v>1</v>
      </c>
      <c r="H352" s="24"/>
      <c r="I352" s="24"/>
      <c r="J352" s="24"/>
      <c r="M352"/>
      <c r="N352"/>
      <c r="O352"/>
      <c r="P352"/>
      <c r="Q352"/>
      <c r="R352"/>
      <c r="S352"/>
      <c r="T352"/>
      <c r="U352"/>
      <c r="V352"/>
    </row>
    <row r="353" spans="2:22" x14ac:dyDescent="0.3">
      <c r="B353" s="2" t="s">
        <v>257</v>
      </c>
      <c r="C353" s="24">
        <v>1.0682396130737153</v>
      </c>
      <c r="D353" s="24">
        <v>1.0682396130737153</v>
      </c>
      <c r="E353" s="24">
        <v>1.0682396130737153</v>
      </c>
      <c r="F353" s="24">
        <v>1.0682396130737153</v>
      </c>
      <c r="G353" s="24">
        <v>1</v>
      </c>
      <c r="H353" s="24"/>
      <c r="I353" s="24"/>
      <c r="J353" s="24"/>
      <c r="M353"/>
      <c r="N353"/>
      <c r="O353"/>
      <c r="P353"/>
      <c r="Q353"/>
      <c r="R353"/>
      <c r="S353"/>
      <c r="T353"/>
      <c r="U353"/>
      <c r="V353"/>
    </row>
    <row r="354" spans="2:22" x14ac:dyDescent="0.3">
      <c r="B354" s="2" t="s">
        <v>258</v>
      </c>
      <c r="C354" s="24">
        <v>1.073714398250019</v>
      </c>
      <c r="D354" s="24">
        <v>1.073714398250019</v>
      </c>
      <c r="E354" s="24">
        <v>1.073714398250019</v>
      </c>
      <c r="F354" s="24">
        <v>1.073714398250019</v>
      </c>
      <c r="G354" s="24">
        <v>1</v>
      </c>
      <c r="H354" s="24"/>
      <c r="I354" s="24"/>
      <c r="J354" s="24"/>
      <c r="M354"/>
      <c r="N354"/>
      <c r="O354"/>
      <c r="P354"/>
      <c r="Q354"/>
      <c r="R354"/>
      <c r="S354"/>
      <c r="T354"/>
      <c r="U354"/>
    </row>
    <row r="355" spans="2:22" x14ac:dyDescent="0.3">
      <c r="B355" s="2" t="s">
        <v>259</v>
      </c>
      <c r="C355" s="24">
        <v>1.0792172419932959</v>
      </c>
      <c r="D355" s="24">
        <v>1.0792172419932959</v>
      </c>
      <c r="E355" s="24">
        <v>1.0792172419932959</v>
      </c>
      <c r="F355" s="24">
        <v>1.0792172419932959</v>
      </c>
      <c r="G355" s="24">
        <v>1</v>
      </c>
      <c r="H355" s="24"/>
      <c r="I355" s="24"/>
      <c r="J355" s="24"/>
      <c r="M355"/>
      <c r="N355"/>
      <c r="O355"/>
      <c r="P355"/>
      <c r="Q355"/>
      <c r="R355"/>
      <c r="S355"/>
      <c r="T355"/>
      <c r="U355"/>
    </row>
    <row r="356" spans="2:22" x14ac:dyDescent="0.3">
      <c r="B356" s="2" t="s">
        <v>260</v>
      </c>
      <c r="C356" s="24">
        <v>1.0847482881052029</v>
      </c>
      <c r="D356" s="24">
        <v>1.0847482881052029</v>
      </c>
      <c r="E356" s="24">
        <v>1.0847482881052029</v>
      </c>
      <c r="F356" s="24">
        <v>1.0847482881052029</v>
      </c>
      <c r="G356" s="24">
        <v>1</v>
      </c>
      <c r="H356" s="24"/>
      <c r="I356" s="24"/>
      <c r="J356" s="24"/>
      <c r="M356"/>
      <c r="N356"/>
      <c r="O356"/>
      <c r="P356"/>
      <c r="Q356"/>
      <c r="R356"/>
      <c r="S356"/>
      <c r="T356"/>
      <c r="U356"/>
    </row>
    <row r="357" spans="2:22" x14ac:dyDescent="0.3">
      <c r="M357"/>
      <c r="N357"/>
      <c r="O357"/>
      <c r="P357"/>
      <c r="Q357"/>
      <c r="R357"/>
      <c r="S357"/>
      <c r="T357"/>
      <c r="U357"/>
    </row>
    <row r="358" spans="2:22" x14ac:dyDescent="0.3">
      <c r="M358"/>
      <c r="N358"/>
      <c r="O358"/>
      <c r="P358"/>
      <c r="Q358"/>
      <c r="R358"/>
      <c r="S358"/>
      <c r="T358"/>
      <c r="U358"/>
    </row>
    <row r="359" spans="2:22" x14ac:dyDescent="0.3">
      <c r="M359"/>
      <c r="N359"/>
      <c r="O359"/>
      <c r="P359"/>
      <c r="Q359"/>
      <c r="R359"/>
      <c r="S359"/>
      <c r="T359"/>
      <c r="U359"/>
    </row>
    <row r="360" spans="2:22" x14ac:dyDescent="0.3">
      <c r="M360"/>
      <c r="N360"/>
      <c r="O360"/>
      <c r="P360"/>
      <c r="Q360"/>
      <c r="R360"/>
      <c r="S360"/>
      <c r="T360"/>
      <c r="U360"/>
    </row>
    <row r="361" spans="2:22" x14ac:dyDescent="0.3">
      <c r="M361"/>
      <c r="N361"/>
      <c r="O361"/>
      <c r="P361"/>
      <c r="Q361"/>
      <c r="R361"/>
      <c r="S361"/>
      <c r="T361"/>
      <c r="U361"/>
    </row>
    <row r="362" spans="2:22" x14ac:dyDescent="0.3">
      <c r="M362"/>
      <c r="N362"/>
      <c r="O362"/>
      <c r="P362"/>
      <c r="Q362"/>
      <c r="R362"/>
      <c r="S362"/>
      <c r="T362"/>
      <c r="U362"/>
    </row>
    <row r="363" spans="2:22" x14ac:dyDescent="0.3">
      <c r="M363"/>
      <c r="N363"/>
      <c r="O363"/>
      <c r="P363"/>
      <c r="Q363"/>
      <c r="R363"/>
      <c r="S363"/>
      <c r="T363"/>
      <c r="U363"/>
    </row>
    <row r="364" spans="2:22" x14ac:dyDescent="0.3">
      <c r="M364"/>
      <c r="N364"/>
      <c r="O364"/>
      <c r="P364"/>
      <c r="Q364"/>
      <c r="R364"/>
      <c r="S364"/>
      <c r="T364"/>
      <c r="U364"/>
    </row>
    <row r="365" spans="2:22" x14ac:dyDescent="0.3">
      <c r="M365"/>
      <c r="N365"/>
      <c r="O365"/>
      <c r="P365"/>
      <c r="Q365"/>
      <c r="R365"/>
      <c r="S365"/>
      <c r="T365"/>
      <c r="U365"/>
    </row>
    <row r="366" spans="2:22" x14ac:dyDescent="0.3">
      <c r="M366"/>
      <c r="N366"/>
      <c r="O366"/>
      <c r="P366"/>
      <c r="Q366"/>
      <c r="R366"/>
      <c r="S366"/>
      <c r="T366"/>
      <c r="U366"/>
    </row>
    <row r="367" spans="2:22" x14ac:dyDescent="0.3">
      <c r="M367"/>
      <c r="N367"/>
      <c r="O367"/>
      <c r="P367"/>
      <c r="Q367"/>
      <c r="R367"/>
      <c r="S367"/>
      <c r="T367"/>
      <c r="U367"/>
    </row>
    <row r="368" spans="2:22" x14ac:dyDescent="0.3">
      <c r="M368"/>
      <c r="N368"/>
      <c r="O368"/>
      <c r="P368"/>
      <c r="Q368"/>
      <c r="R368"/>
      <c r="S368"/>
      <c r="T368"/>
      <c r="U368"/>
    </row>
    <row r="369" spans="13:21" x14ac:dyDescent="0.3">
      <c r="M369"/>
      <c r="N369"/>
      <c r="O369"/>
      <c r="P369"/>
      <c r="Q369"/>
      <c r="R369"/>
      <c r="S369"/>
      <c r="T369"/>
      <c r="U369"/>
    </row>
    <row r="370" spans="13:21" x14ac:dyDescent="0.3">
      <c r="M370"/>
      <c r="N370"/>
      <c r="O370"/>
      <c r="P370"/>
      <c r="Q370"/>
      <c r="R370"/>
      <c r="S370"/>
      <c r="T370"/>
      <c r="U370"/>
    </row>
    <row r="371" spans="13:21" x14ac:dyDescent="0.3">
      <c r="M371"/>
      <c r="N371"/>
      <c r="O371"/>
      <c r="P371"/>
      <c r="Q371"/>
      <c r="R371"/>
      <c r="S371"/>
      <c r="T371"/>
      <c r="U371"/>
    </row>
    <row r="372" spans="13:21" x14ac:dyDescent="0.3">
      <c r="M372"/>
      <c r="N372"/>
      <c r="O372"/>
      <c r="P372"/>
      <c r="Q372"/>
      <c r="R372"/>
      <c r="S372"/>
      <c r="T372"/>
      <c r="U372"/>
    </row>
    <row r="373" spans="13:21" x14ac:dyDescent="0.3">
      <c r="M373"/>
      <c r="N373"/>
      <c r="O373"/>
      <c r="P373"/>
      <c r="Q373"/>
      <c r="R373"/>
      <c r="S373"/>
      <c r="T373"/>
      <c r="U373"/>
    </row>
    <row r="374" spans="13:21" x14ac:dyDescent="0.3">
      <c r="M374"/>
      <c r="N374"/>
      <c r="O374"/>
      <c r="P374"/>
      <c r="Q374"/>
      <c r="R374"/>
      <c r="S374"/>
      <c r="T374"/>
      <c r="U374"/>
    </row>
    <row r="375" spans="13:21" x14ac:dyDescent="0.3">
      <c r="M375"/>
      <c r="N375"/>
      <c r="O375"/>
      <c r="P375"/>
      <c r="Q375"/>
      <c r="R375"/>
      <c r="S375"/>
      <c r="T375"/>
      <c r="U375"/>
    </row>
    <row r="376" spans="13:21" x14ac:dyDescent="0.3">
      <c r="M376"/>
      <c r="N376"/>
      <c r="O376"/>
      <c r="P376"/>
      <c r="Q376"/>
      <c r="R376"/>
      <c r="S376"/>
      <c r="T376"/>
      <c r="U376"/>
    </row>
    <row r="377" spans="13:21" x14ac:dyDescent="0.3">
      <c r="M377"/>
      <c r="N377"/>
      <c r="O377"/>
      <c r="P377"/>
      <c r="Q377"/>
      <c r="R377"/>
      <c r="S377"/>
      <c r="T377"/>
      <c r="U377"/>
    </row>
    <row r="378" spans="13:21" x14ac:dyDescent="0.3">
      <c r="M378"/>
      <c r="N378"/>
      <c r="O378"/>
      <c r="P378"/>
      <c r="Q378"/>
      <c r="R378"/>
      <c r="S378"/>
      <c r="T378"/>
      <c r="U378"/>
    </row>
    <row r="379" spans="13:21" x14ac:dyDescent="0.3">
      <c r="M379"/>
      <c r="N379"/>
      <c r="O379"/>
      <c r="P379"/>
      <c r="Q379"/>
      <c r="R379"/>
      <c r="S379"/>
      <c r="T379"/>
      <c r="U379"/>
    </row>
    <row r="380" spans="13:21" x14ac:dyDescent="0.3">
      <c r="M380"/>
      <c r="N380"/>
      <c r="O380"/>
      <c r="P380"/>
      <c r="Q380"/>
      <c r="R380"/>
      <c r="S380"/>
      <c r="T380"/>
      <c r="U380"/>
    </row>
    <row r="381" spans="13:21" x14ac:dyDescent="0.3">
      <c r="M381"/>
      <c r="N381"/>
      <c r="O381"/>
      <c r="P381"/>
      <c r="Q381"/>
      <c r="R381"/>
      <c r="S381"/>
      <c r="T381"/>
      <c r="U381"/>
    </row>
    <row r="382" spans="13:21" x14ac:dyDescent="0.3">
      <c r="M382"/>
      <c r="N382"/>
      <c r="O382"/>
      <c r="P382"/>
      <c r="Q382"/>
      <c r="R382"/>
      <c r="S382"/>
      <c r="T382"/>
      <c r="U382"/>
    </row>
    <row r="383" spans="13:21" x14ac:dyDescent="0.3">
      <c r="M383"/>
      <c r="N383"/>
      <c r="O383"/>
      <c r="P383"/>
      <c r="Q383"/>
      <c r="R383"/>
      <c r="S383"/>
      <c r="T383"/>
      <c r="U383"/>
    </row>
    <row r="384" spans="13:21" x14ac:dyDescent="0.3">
      <c r="M384"/>
      <c r="N384"/>
      <c r="O384"/>
      <c r="P384"/>
      <c r="Q384"/>
      <c r="R384"/>
      <c r="S384"/>
      <c r="T384"/>
      <c r="U384"/>
    </row>
    <row r="385" spans="13:21" x14ac:dyDescent="0.3">
      <c r="M385"/>
      <c r="N385"/>
      <c r="O385"/>
      <c r="P385"/>
      <c r="Q385"/>
      <c r="R385"/>
      <c r="S385"/>
      <c r="T385"/>
      <c r="U385"/>
    </row>
    <row r="386" spans="13:21" x14ac:dyDescent="0.3">
      <c r="M386"/>
      <c r="N386"/>
      <c r="O386"/>
      <c r="P386"/>
      <c r="Q386"/>
      <c r="R386"/>
      <c r="S386"/>
      <c r="T386"/>
      <c r="U386"/>
    </row>
    <row r="387" spans="13:21" x14ac:dyDescent="0.3">
      <c r="M387"/>
      <c r="N387"/>
      <c r="O387"/>
      <c r="P387"/>
      <c r="Q387"/>
      <c r="R387"/>
      <c r="S387"/>
      <c r="T387"/>
      <c r="U387"/>
    </row>
    <row r="388" spans="13:21" x14ac:dyDescent="0.3">
      <c r="M388"/>
      <c r="N388"/>
      <c r="O388"/>
      <c r="P388"/>
      <c r="Q388"/>
      <c r="R388"/>
      <c r="S388"/>
      <c r="T388"/>
      <c r="U388"/>
    </row>
    <row r="389" spans="13:21" x14ac:dyDescent="0.3">
      <c r="M389"/>
      <c r="N389"/>
      <c r="O389"/>
      <c r="P389"/>
      <c r="Q389"/>
      <c r="R389"/>
      <c r="S389"/>
      <c r="T389"/>
      <c r="U389"/>
    </row>
    <row r="390" spans="13:21" x14ac:dyDescent="0.3">
      <c r="M390"/>
      <c r="N390"/>
      <c r="O390"/>
      <c r="P390"/>
      <c r="Q390"/>
      <c r="R390"/>
      <c r="S390"/>
      <c r="T390"/>
      <c r="U390"/>
    </row>
    <row r="391" spans="13:21" x14ac:dyDescent="0.3">
      <c r="M391"/>
      <c r="N391"/>
      <c r="O391"/>
      <c r="P391"/>
      <c r="Q391"/>
      <c r="R391"/>
      <c r="S391"/>
      <c r="T391"/>
      <c r="U391"/>
    </row>
    <row r="392" spans="13:21" x14ac:dyDescent="0.3">
      <c r="M392"/>
      <c r="N392"/>
      <c r="O392"/>
      <c r="P392"/>
      <c r="Q392"/>
      <c r="R392"/>
      <c r="S392"/>
      <c r="T392"/>
      <c r="U392"/>
    </row>
    <row r="393" spans="13:21" x14ac:dyDescent="0.3">
      <c r="M393"/>
      <c r="N393"/>
      <c r="O393"/>
      <c r="P393"/>
      <c r="Q393"/>
      <c r="R393"/>
      <c r="S393"/>
      <c r="T393"/>
      <c r="U393"/>
    </row>
    <row r="394" spans="13:21" x14ac:dyDescent="0.3">
      <c r="M394"/>
      <c r="N394"/>
      <c r="O394"/>
      <c r="P394"/>
      <c r="Q394"/>
      <c r="R394"/>
      <c r="S394"/>
      <c r="T394"/>
      <c r="U394"/>
    </row>
    <row r="395" spans="13:21" x14ac:dyDescent="0.3">
      <c r="M395"/>
      <c r="N395"/>
      <c r="O395"/>
      <c r="P395"/>
      <c r="Q395"/>
      <c r="R395"/>
      <c r="S395"/>
      <c r="T395"/>
      <c r="U395"/>
    </row>
    <row r="396" spans="13:21" x14ac:dyDescent="0.3">
      <c r="M396"/>
      <c r="N396"/>
      <c r="O396"/>
      <c r="P396"/>
      <c r="Q396"/>
      <c r="R396"/>
      <c r="S396"/>
      <c r="T396"/>
      <c r="U396"/>
    </row>
    <row r="397" spans="13:21" x14ac:dyDescent="0.3">
      <c r="M397"/>
      <c r="N397"/>
      <c r="O397"/>
      <c r="P397"/>
      <c r="Q397"/>
      <c r="R397"/>
      <c r="S397"/>
      <c r="T397"/>
      <c r="U397"/>
    </row>
    <row r="398" spans="13:21" x14ac:dyDescent="0.3">
      <c r="M398"/>
      <c r="N398"/>
      <c r="O398"/>
      <c r="P398"/>
      <c r="Q398"/>
      <c r="R398"/>
      <c r="S398"/>
      <c r="T398"/>
      <c r="U398"/>
    </row>
    <row r="399" spans="13:21" x14ac:dyDescent="0.3">
      <c r="M399"/>
      <c r="N399"/>
      <c r="O399"/>
      <c r="P399"/>
      <c r="Q399"/>
      <c r="R399"/>
      <c r="S399"/>
      <c r="T399"/>
      <c r="U399"/>
    </row>
    <row r="400" spans="13:21" x14ac:dyDescent="0.3">
      <c r="M400"/>
      <c r="N400"/>
      <c r="O400"/>
      <c r="P400"/>
      <c r="Q400"/>
      <c r="R400"/>
      <c r="S400"/>
      <c r="T400"/>
      <c r="U400"/>
    </row>
    <row r="401" spans="13:21" x14ac:dyDescent="0.3">
      <c r="M401"/>
      <c r="N401"/>
      <c r="O401"/>
      <c r="P401"/>
      <c r="Q401"/>
      <c r="R401"/>
      <c r="S401"/>
      <c r="T401"/>
      <c r="U401"/>
    </row>
    <row r="402" spans="13:21" x14ac:dyDescent="0.3">
      <c r="M402"/>
      <c r="N402"/>
      <c r="O402"/>
      <c r="P402"/>
      <c r="Q402"/>
      <c r="R402"/>
      <c r="S402"/>
      <c r="T402"/>
      <c r="U402"/>
    </row>
    <row r="403" spans="13:21" x14ac:dyDescent="0.3">
      <c r="M403"/>
      <c r="N403"/>
      <c r="O403"/>
      <c r="P403"/>
      <c r="Q403"/>
      <c r="R403"/>
      <c r="S403"/>
      <c r="T403"/>
      <c r="U403"/>
    </row>
    <row r="404" spans="13:21" x14ac:dyDescent="0.3">
      <c r="M404"/>
      <c r="N404"/>
      <c r="O404"/>
      <c r="P404"/>
      <c r="Q404"/>
      <c r="R404"/>
      <c r="S404"/>
      <c r="T404"/>
      <c r="U404"/>
    </row>
    <row r="405" spans="13:21" x14ac:dyDescent="0.3">
      <c r="M405"/>
      <c r="N405"/>
      <c r="O405"/>
      <c r="P405"/>
      <c r="Q405"/>
      <c r="R405"/>
      <c r="S405"/>
      <c r="T405"/>
      <c r="U405"/>
    </row>
    <row r="406" spans="13:21" x14ac:dyDescent="0.3">
      <c r="M406"/>
      <c r="N406"/>
      <c r="O406"/>
      <c r="P406"/>
      <c r="Q406"/>
      <c r="R406"/>
      <c r="S406"/>
      <c r="T406"/>
      <c r="U406"/>
    </row>
    <row r="407" spans="13:21" x14ac:dyDescent="0.3">
      <c r="M407"/>
      <c r="N407"/>
      <c r="O407"/>
      <c r="P407"/>
      <c r="Q407"/>
      <c r="R407"/>
      <c r="S407"/>
      <c r="T407"/>
      <c r="U407"/>
    </row>
    <row r="408" spans="13:21" x14ac:dyDescent="0.3">
      <c r="M408"/>
      <c r="N408"/>
      <c r="O408"/>
      <c r="P408"/>
      <c r="Q408"/>
      <c r="R408"/>
      <c r="S408"/>
      <c r="T408"/>
      <c r="U408"/>
    </row>
    <row r="409" spans="13:21" x14ac:dyDescent="0.3">
      <c r="M409"/>
      <c r="N409"/>
      <c r="O409"/>
      <c r="P409"/>
      <c r="Q409"/>
      <c r="R409"/>
      <c r="S409"/>
      <c r="T409"/>
      <c r="U409"/>
    </row>
    <row r="410" spans="13:21" x14ac:dyDescent="0.3">
      <c r="M410"/>
      <c r="N410"/>
      <c r="O410"/>
      <c r="P410"/>
      <c r="Q410"/>
      <c r="R410"/>
      <c r="S410"/>
      <c r="T410"/>
      <c r="U410"/>
    </row>
    <row r="411" spans="13:21" x14ac:dyDescent="0.3">
      <c r="M411"/>
      <c r="N411"/>
      <c r="O411"/>
      <c r="P411"/>
      <c r="Q411"/>
      <c r="R411"/>
      <c r="S411"/>
      <c r="T411"/>
      <c r="U411"/>
    </row>
    <row r="412" spans="13:21" x14ac:dyDescent="0.3">
      <c r="M412"/>
      <c r="N412"/>
      <c r="O412"/>
      <c r="P412"/>
      <c r="Q412"/>
      <c r="R412"/>
      <c r="S412"/>
      <c r="T412"/>
      <c r="U412"/>
    </row>
    <row r="413" spans="13:21" x14ac:dyDescent="0.3">
      <c r="M413"/>
      <c r="N413"/>
      <c r="O413"/>
      <c r="P413"/>
      <c r="Q413"/>
      <c r="R413"/>
      <c r="S413"/>
      <c r="T413"/>
      <c r="U413"/>
    </row>
    <row r="414" spans="13:21" x14ac:dyDescent="0.3">
      <c r="M414"/>
      <c r="N414"/>
      <c r="O414"/>
      <c r="P414"/>
      <c r="Q414"/>
      <c r="R414"/>
      <c r="S414"/>
      <c r="T414"/>
      <c r="U414"/>
    </row>
    <row r="415" spans="13:21" x14ac:dyDescent="0.3">
      <c r="M415"/>
      <c r="N415"/>
      <c r="O415"/>
      <c r="P415"/>
      <c r="Q415"/>
      <c r="R415"/>
      <c r="S415"/>
      <c r="T415"/>
      <c r="U415"/>
    </row>
    <row r="416" spans="13:21" x14ac:dyDescent="0.3">
      <c r="M416"/>
      <c r="N416"/>
      <c r="O416"/>
      <c r="P416"/>
      <c r="Q416"/>
      <c r="R416"/>
      <c r="S416"/>
      <c r="T416"/>
      <c r="U416"/>
    </row>
    <row r="417" spans="13:21" x14ac:dyDescent="0.3">
      <c r="M417"/>
      <c r="N417"/>
      <c r="O417"/>
      <c r="P417"/>
      <c r="Q417"/>
      <c r="R417"/>
      <c r="S417"/>
      <c r="T417"/>
      <c r="U417"/>
    </row>
    <row r="418" spans="13:21" x14ac:dyDescent="0.3">
      <c r="M418"/>
      <c r="N418"/>
      <c r="O418"/>
      <c r="P418"/>
      <c r="Q418"/>
      <c r="R418"/>
      <c r="S418"/>
      <c r="T418"/>
      <c r="U418"/>
    </row>
    <row r="419" spans="13:21" x14ac:dyDescent="0.3">
      <c r="M419"/>
      <c r="N419"/>
      <c r="O419"/>
      <c r="P419"/>
      <c r="Q419"/>
      <c r="R419"/>
      <c r="S419"/>
      <c r="T419"/>
      <c r="U419"/>
    </row>
    <row r="420" spans="13:21" x14ac:dyDescent="0.3">
      <c r="M420"/>
      <c r="N420"/>
      <c r="O420"/>
      <c r="P420"/>
      <c r="Q420"/>
      <c r="R420"/>
      <c r="S420"/>
      <c r="T420"/>
      <c r="U420"/>
    </row>
    <row r="421" spans="13:21" x14ac:dyDescent="0.3">
      <c r="M421"/>
      <c r="N421"/>
      <c r="O421"/>
      <c r="P421"/>
      <c r="Q421"/>
      <c r="R421"/>
      <c r="S421"/>
      <c r="T421"/>
      <c r="U421"/>
    </row>
    <row r="422" spans="13:21" x14ac:dyDescent="0.3">
      <c r="M422"/>
      <c r="N422"/>
      <c r="O422"/>
      <c r="P422"/>
      <c r="Q422"/>
      <c r="R422"/>
      <c r="S422"/>
      <c r="T422"/>
      <c r="U422"/>
    </row>
    <row r="423" spans="13:21" x14ac:dyDescent="0.3">
      <c r="M423"/>
      <c r="N423"/>
      <c r="O423"/>
      <c r="P423"/>
      <c r="Q423"/>
      <c r="R423"/>
      <c r="S423"/>
      <c r="T423"/>
      <c r="U423"/>
    </row>
    <row r="424" spans="13:21" x14ac:dyDescent="0.3">
      <c r="M424"/>
      <c r="N424"/>
      <c r="O424"/>
      <c r="P424"/>
      <c r="Q424"/>
      <c r="R424"/>
      <c r="S424"/>
      <c r="T424"/>
      <c r="U424"/>
    </row>
    <row r="425" spans="13:21" x14ac:dyDescent="0.3">
      <c r="M425"/>
      <c r="N425"/>
      <c r="O425"/>
      <c r="P425"/>
      <c r="Q425"/>
      <c r="R425"/>
      <c r="S425"/>
      <c r="T425"/>
      <c r="U425"/>
    </row>
    <row r="426" spans="13:21" x14ac:dyDescent="0.3">
      <c r="M426"/>
      <c r="N426"/>
      <c r="O426"/>
      <c r="P426"/>
      <c r="Q426"/>
      <c r="R426"/>
      <c r="S426"/>
      <c r="T426"/>
      <c r="U426"/>
    </row>
    <row r="427" spans="13:21" x14ac:dyDescent="0.3">
      <c r="M427"/>
      <c r="N427"/>
      <c r="O427"/>
      <c r="P427"/>
      <c r="Q427"/>
      <c r="R427"/>
      <c r="S427"/>
      <c r="T427"/>
      <c r="U427"/>
    </row>
    <row r="428" spans="13:21" x14ac:dyDescent="0.3">
      <c r="M428"/>
      <c r="N428"/>
      <c r="O428"/>
      <c r="P428"/>
      <c r="Q428"/>
      <c r="R428"/>
      <c r="S428"/>
      <c r="T428"/>
      <c r="U428"/>
    </row>
    <row r="429" spans="13:21" x14ac:dyDescent="0.3">
      <c r="M429"/>
      <c r="N429"/>
      <c r="O429"/>
      <c r="P429"/>
      <c r="Q429"/>
      <c r="R429"/>
      <c r="S429"/>
      <c r="T429"/>
      <c r="U429"/>
    </row>
    <row r="430" spans="13:21" x14ac:dyDescent="0.3">
      <c r="M430"/>
      <c r="N430"/>
      <c r="O430"/>
      <c r="P430"/>
      <c r="Q430"/>
      <c r="R430"/>
      <c r="S430"/>
      <c r="T430"/>
      <c r="U430"/>
    </row>
    <row r="431" spans="13:21" x14ac:dyDescent="0.3">
      <c r="M431"/>
      <c r="N431"/>
      <c r="O431"/>
      <c r="P431"/>
      <c r="Q431"/>
      <c r="R431"/>
      <c r="S431"/>
      <c r="T431"/>
      <c r="U431"/>
    </row>
    <row r="432" spans="13:21" x14ac:dyDescent="0.3">
      <c r="M432"/>
      <c r="N432"/>
      <c r="O432"/>
      <c r="P432"/>
      <c r="Q432"/>
      <c r="R432"/>
      <c r="S432"/>
      <c r="T432"/>
      <c r="U432"/>
    </row>
    <row r="433" spans="13:21" x14ac:dyDescent="0.3">
      <c r="M433"/>
      <c r="N433"/>
      <c r="O433"/>
      <c r="P433"/>
      <c r="Q433"/>
      <c r="R433"/>
      <c r="S433"/>
      <c r="T433"/>
      <c r="U433"/>
    </row>
    <row r="434" spans="13:21" x14ac:dyDescent="0.3">
      <c r="M434"/>
      <c r="N434"/>
      <c r="O434"/>
      <c r="P434"/>
      <c r="Q434"/>
      <c r="R434"/>
      <c r="S434"/>
      <c r="T434"/>
      <c r="U434"/>
    </row>
    <row r="435" spans="13:21" x14ac:dyDescent="0.3">
      <c r="M435"/>
      <c r="N435"/>
      <c r="O435"/>
      <c r="P435"/>
      <c r="Q435"/>
      <c r="R435"/>
      <c r="S435"/>
      <c r="T435"/>
      <c r="U435"/>
    </row>
    <row r="436" spans="13:21" x14ac:dyDescent="0.3">
      <c r="M436"/>
      <c r="N436"/>
      <c r="O436"/>
      <c r="P436"/>
      <c r="Q436"/>
      <c r="R436"/>
      <c r="S436"/>
      <c r="T436"/>
      <c r="U436"/>
    </row>
    <row r="437" spans="13:21" x14ac:dyDescent="0.3">
      <c r="M437"/>
      <c r="N437"/>
      <c r="O437"/>
      <c r="P437"/>
      <c r="Q437"/>
      <c r="R437"/>
      <c r="S437"/>
      <c r="T437"/>
      <c r="U437"/>
    </row>
    <row r="438" spans="13:21" x14ac:dyDescent="0.3">
      <c r="M438"/>
      <c r="N438"/>
      <c r="O438"/>
      <c r="P438"/>
      <c r="Q438"/>
      <c r="R438"/>
      <c r="S438"/>
      <c r="T438"/>
      <c r="U438"/>
    </row>
    <row r="439" spans="13:21" x14ac:dyDescent="0.3">
      <c r="M439"/>
      <c r="N439"/>
      <c r="O439"/>
      <c r="P439"/>
      <c r="Q439"/>
      <c r="R439"/>
      <c r="S439"/>
      <c r="T439"/>
      <c r="U439"/>
    </row>
    <row r="440" spans="13:21" x14ac:dyDescent="0.3">
      <c r="M440"/>
      <c r="N440"/>
      <c r="O440"/>
      <c r="P440"/>
      <c r="Q440"/>
      <c r="R440"/>
      <c r="S440"/>
      <c r="T440"/>
      <c r="U440"/>
    </row>
    <row r="441" spans="13:21" x14ac:dyDescent="0.3">
      <c r="M441"/>
      <c r="N441"/>
      <c r="O441"/>
      <c r="P441"/>
      <c r="Q441"/>
      <c r="R441"/>
      <c r="S441"/>
      <c r="T441"/>
      <c r="U441"/>
    </row>
    <row r="442" spans="13:21" x14ac:dyDescent="0.3">
      <c r="M442"/>
      <c r="N442"/>
      <c r="O442"/>
      <c r="P442"/>
      <c r="Q442"/>
      <c r="R442"/>
      <c r="S442"/>
      <c r="T442"/>
      <c r="U442"/>
    </row>
    <row r="443" spans="13:21" x14ac:dyDescent="0.3">
      <c r="M443"/>
      <c r="N443"/>
      <c r="O443"/>
      <c r="P443"/>
      <c r="Q443"/>
      <c r="R443"/>
      <c r="S443"/>
      <c r="T443"/>
      <c r="U443"/>
    </row>
    <row r="444" spans="13:21" x14ac:dyDescent="0.3">
      <c r="M444"/>
      <c r="N444"/>
      <c r="O444"/>
      <c r="P444"/>
      <c r="Q444"/>
      <c r="R444"/>
      <c r="S444"/>
      <c r="T444"/>
      <c r="U444"/>
    </row>
    <row r="445" spans="13:21" x14ac:dyDescent="0.3">
      <c r="M445"/>
      <c r="N445"/>
      <c r="O445"/>
      <c r="P445"/>
      <c r="Q445"/>
      <c r="R445"/>
      <c r="S445"/>
      <c r="T445"/>
      <c r="U445"/>
    </row>
    <row r="446" spans="13:21" x14ac:dyDescent="0.3">
      <c r="M446"/>
      <c r="N446"/>
      <c r="O446"/>
      <c r="P446"/>
      <c r="Q446"/>
      <c r="R446"/>
      <c r="S446"/>
      <c r="T446"/>
      <c r="U446"/>
    </row>
    <row r="447" spans="13:21" x14ac:dyDescent="0.3">
      <c r="M447"/>
      <c r="N447"/>
      <c r="O447"/>
      <c r="P447"/>
      <c r="Q447"/>
      <c r="R447"/>
      <c r="S447"/>
      <c r="T447"/>
      <c r="U447"/>
    </row>
    <row r="448" spans="13:21" x14ac:dyDescent="0.3">
      <c r="M448"/>
      <c r="N448"/>
      <c r="O448"/>
      <c r="P448"/>
      <c r="Q448"/>
      <c r="R448"/>
      <c r="S448"/>
      <c r="T448"/>
      <c r="U448"/>
    </row>
    <row r="449" spans="13:21" x14ac:dyDescent="0.3">
      <c r="M449"/>
      <c r="N449"/>
      <c r="O449"/>
      <c r="P449"/>
      <c r="Q449"/>
      <c r="R449"/>
      <c r="S449"/>
      <c r="T449"/>
      <c r="U449"/>
    </row>
    <row r="450" spans="13:21" x14ac:dyDescent="0.3">
      <c r="M450"/>
      <c r="N450"/>
      <c r="O450"/>
      <c r="P450"/>
      <c r="Q450"/>
      <c r="R450"/>
      <c r="S450"/>
      <c r="T450"/>
      <c r="U450"/>
    </row>
    <row r="451" spans="13:21" x14ac:dyDescent="0.3">
      <c r="M451"/>
      <c r="N451"/>
      <c r="O451"/>
      <c r="P451"/>
      <c r="Q451"/>
      <c r="R451"/>
      <c r="S451"/>
      <c r="T451"/>
      <c r="U451"/>
    </row>
    <row r="452" spans="13:21" x14ac:dyDescent="0.3">
      <c r="M452"/>
      <c r="N452"/>
      <c r="O452"/>
      <c r="P452"/>
      <c r="Q452"/>
      <c r="R452"/>
      <c r="S452"/>
      <c r="T452"/>
      <c r="U452"/>
    </row>
    <row r="453" spans="13:21" x14ac:dyDescent="0.3">
      <c r="M453"/>
      <c r="N453"/>
      <c r="O453"/>
      <c r="P453"/>
      <c r="Q453"/>
      <c r="R453"/>
      <c r="S453"/>
      <c r="T453"/>
      <c r="U453"/>
    </row>
    <row r="454" spans="13:21" x14ac:dyDescent="0.3">
      <c r="M454"/>
      <c r="N454"/>
      <c r="O454"/>
      <c r="P454"/>
      <c r="Q454"/>
      <c r="R454"/>
      <c r="S454"/>
      <c r="T454"/>
      <c r="U454"/>
    </row>
    <row r="455" spans="13:21" x14ac:dyDescent="0.3">
      <c r="M455"/>
      <c r="N455"/>
      <c r="O455"/>
      <c r="P455"/>
      <c r="Q455"/>
      <c r="R455"/>
      <c r="S455"/>
      <c r="T455"/>
      <c r="U455"/>
    </row>
    <row r="456" spans="13:21" x14ac:dyDescent="0.3">
      <c r="M456"/>
      <c r="N456"/>
      <c r="O456"/>
      <c r="P456"/>
      <c r="Q456"/>
      <c r="R456"/>
      <c r="S456"/>
      <c r="T456"/>
      <c r="U456"/>
    </row>
    <row r="457" spans="13:21" x14ac:dyDescent="0.3">
      <c r="M457"/>
      <c r="N457"/>
      <c r="O457"/>
      <c r="P457"/>
      <c r="Q457"/>
      <c r="R457"/>
      <c r="S457"/>
      <c r="T457"/>
      <c r="U457"/>
    </row>
    <row r="458" spans="13:21" x14ac:dyDescent="0.3">
      <c r="M458"/>
      <c r="N458"/>
      <c r="O458"/>
      <c r="P458"/>
      <c r="Q458"/>
      <c r="R458"/>
      <c r="S458"/>
      <c r="T458"/>
      <c r="U458"/>
    </row>
    <row r="459" spans="13:21" x14ac:dyDescent="0.3">
      <c r="M459"/>
      <c r="N459"/>
      <c r="O459"/>
      <c r="P459"/>
      <c r="Q459"/>
      <c r="R459"/>
      <c r="S459"/>
      <c r="T459"/>
      <c r="U459"/>
    </row>
    <row r="460" spans="13:21" x14ac:dyDescent="0.3">
      <c r="M460"/>
      <c r="N460"/>
      <c r="O460"/>
      <c r="P460"/>
      <c r="Q460"/>
      <c r="R460"/>
      <c r="S460"/>
      <c r="T460"/>
      <c r="U460"/>
    </row>
    <row r="461" spans="13:21" x14ac:dyDescent="0.3">
      <c r="M461"/>
      <c r="N461"/>
      <c r="O461"/>
      <c r="P461"/>
      <c r="Q461"/>
      <c r="R461"/>
      <c r="S461"/>
      <c r="T461"/>
      <c r="U461"/>
    </row>
    <row r="462" spans="13:21" x14ac:dyDescent="0.3">
      <c r="M462"/>
      <c r="N462"/>
      <c r="O462"/>
      <c r="P462"/>
      <c r="Q462"/>
      <c r="R462"/>
      <c r="S462"/>
      <c r="T462"/>
      <c r="U462"/>
    </row>
    <row r="463" spans="13:21" x14ac:dyDescent="0.3">
      <c r="M463"/>
      <c r="N463"/>
      <c r="O463"/>
      <c r="P463"/>
      <c r="Q463"/>
      <c r="R463"/>
      <c r="S463"/>
      <c r="T463"/>
      <c r="U463"/>
    </row>
    <row r="464" spans="13:21" x14ac:dyDescent="0.3">
      <c r="M464"/>
      <c r="N464"/>
      <c r="O464"/>
      <c r="P464"/>
      <c r="Q464"/>
      <c r="R464"/>
      <c r="S464"/>
      <c r="T464"/>
      <c r="U464"/>
    </row>
    <row r="465" spans="13:21" x14ac:dyDescent="0.3">
      <c r="M465"/>
      <c r="N465"/>
      <c r="O465"/>
      <c r="P465"/>
      <c r="Q465"/>
      <c r="R465"/>
      <c r="S465"/>
      <c r="T465"/>
      <c r="U465"/>
    </row>
    <row r="466" spans="13:21" x14ac:dyDescent="0.3">
      <c r="M466"/>
      <c r="N466"/>
      <c r="O466"/>
      <c r="P466"/>
      <c r="Q466"/>
      <c r="R466"/>
      <c r="S466"/>
      <c r="T466"/>
      <c r="U466"/>
    </row>
    <row r="467" spans="13:21" x14ac:dyDescent="0.3">
      <c r="M467"/>
      <c r="N467"/>
      <c r="O467"/>
      <c r="P467"/>
      <c r="Q467"/>
      <c r="R467"/>
      <c r="S467"/>
      <c r="T467"/>
      <c r="U467"/>
    </row>
    <row r="468" spans="13:21" x14ac:dyDescent="0.3">
      <c r="M468"/>
      <c r="N468"/>
      <c r="O468"/>
      <c r="P468"/>
      <c r="Q468"/>
      <c r="R468"/>
      <c r="S468"/>
      <c r="T468"/>
      <c r="U468"/>
    </row>
    <row r="469" spans="13:21" x14ac:dyDescent="0.3">
      <c r="M469"/>
      <c r="N469"/>
      <c r="O469"/>
      <c r="P469"/>
      <c r="Q469"/>
      <c r="R469"/>
      <c r="S469"/>
      <c r="T469"/>
      <c r="U469"/>
    </row>
    <row r="470" spans="13:21" x14ac:dyDescent="0.3">
      <c r="M470"/>
      <c r="N470"/>
      <c r="O470"/>
      <c r="P470"/>
      <c r="Q470"/>
      <c r="R470"/>
      <c r="S470"/>
      <c r="T470"/>
      <c r="U470"/>
    </row>
    <row r="471" spans="13:21" x14ac:dyDescent="0.3">
      <c r="M471"/>
      <c r="N471"/>
      <c r="O471"/>
      <c r="P471"/>
      <c r="Q471"/>
      <c r="R471"/>
      <c r="S471"/>
      <c r="T471"/>
      <c r="U471"/>
    </row>
    <row r="472" spans="13:21" x14ac:dyDescent="0.3">
      <c r="M472"/>
      <c r="N472"/>
      <c r="O472"/>
      <c r="P472"/>
      <c r="Q472"/>
      <c r="R472"/>
      <c r="S472"/>
      <c r="T472"/>
      <c r="U472"/>
    </row>
    <row r="473" spans="13:21" x14ac:dyDescent="0.3">
      <c r="M473"/>
      <c r="N473"/>
      <c r="O473"/>
      <c r="P473"/>
      <c r="Q473"/>
      <c r="R473"/>
      <c r="S473"/>
      <c r="T473"/>
      <c r="U473"/>
    </row>
    <row r="474" spans="13:21" x14ac:dyDescent="0.3">
      <c r="M474"/>
      <c r="N474"/>
      <c r="O474"/>
      <c r="P474"/>
      <c r="Q474"/>
      <c r="R474"/>
      <c r="S474"/>
      <c r="T474"/>
      <c r="U474"/>
    </row>
    <row r="475" spans="13:21" x14ac:dyDescent="0.3">
      <c r="M475"/>
      <c r="N475"/>
      <c r="O475"/>
      <c r="P475"/>
      <c r="Q475"/>
      <c r="R475"/>
      <c r="S475"/>
      <c r="T475"/>
      <c r="U475"/>
    </row>
    <row r="476" spans="13:21" x14ac:dyDescent="0.3">
      <c r="M476"/>
      <c r="N476"/>
      <c r="O476"/>
      <c r="P476"/>
      <c r="Q476"/>
      <c r="R476"/>
      <c r="S476"/>
      <c r="T476"/>
      <c r="U476"/>
    </row>
    <row r="477" spans="13:21" x14ac:dyDescent="0.3">
      <c r="M477"/>
      <c r="N477"/>
      <c r="O477"/>
      <c r="P477"/>
      <c r="Q477"/>
      <c r="R477"/>
      <c r="S477"/>
      <c r="T477"/>
      <c r="U477"/>
    </row>
    <row r="478" spans="13:21" x14ac:dyDescent="0.3">
      <c r="M478"/>
      <c r="N478"/>
      <c r="O478"/>
      <c r="P478"/>
      <c r="Q478"/>
      <c r="R478"/>
      <c r="S478"/>
      <c r="T478"/>
      <c r="U478"/>
    </row>
    <row r="479" spans="13:21" x14ac:dyDescent="0.3">
      <c r="M479"/>
      <c r="N479"/>
      <c r="O479"/>
      <c r="P479"/>
      <c r="Q479"/>
      <c r="R479"/>
      <c r="S479"/>
      <c r="T479"/>
      <c r="U479"/>
    </row>
    <row r="480" spans="13:21" x14ac:dyDescent="0.3">
      <c r="M480"/>
      <c r="N480"/>
      <c r="O480"/>
      <c r="P480"/>
      <c r="Q480"/>
      <c r="R480"/>
      <c r="S480"/>
      <c r="T480"/>
      <c r="U480"/>
    </row>
    <row r="481" spans="13:21" x14ac:dyDescent="0.3">
      <c r="M481"/>
      <c r="N481"/>
      <c r="O481"/>
      <c r="P481"/>
      <c r="Q481"/>
      <c r="R481"/>
      <c r="S481"/>
      <c r="T481"/>
      <c r="U481"/>
    </row>
    <row r="482" spans="13:21" x14ac:dyDescent="0.3">
      <c r="M482"/>
      <c r="N482"/>
      <c r="O482"/>
      <c r="P482"/>
      <c r="Q482"/>
      <c r="R482"/>
      <c r="S482"/>
      <c r="T482"/>
      <c r="U482"/>
    </row>
    <row r="483" spans="13:21" x14ac:dyDescent="0.3">
      <c r="M483"/>
      <c r="N483"/>
      <c r="O483"/>
      <c r="P483"/>
      <c r="Q483"/>
      <c r="R483"/>
      <c r="S483"/>
      <c r="T483"/>
      <c r="U483"/>
    </row>
    <row r="484" spans="13:21" x14ac:dyDescent="0.3">
      <c r="M484"/>
      <c r="N484"/>
      <c r="O484"/>
      <c r="P484"/>
      <c r="Q484"/>
      <c r="R484"/>
      <c r="S484"/>
      <c r="T484"/>
      <c r="U484"/>
    </row>
    <row r="485" spans="13:21" x14ac:dyDescent="0.3">
      <c r="M485"/>
      <c r="N485"/>
      <c r="O485"/>
      <c r="P485"/>
      <c r="Q485"/>
      <c r="R485"/>
      <c r="S485"/>
      <c r="T485"/>
      <c r="U485"/>
    </row>
    <row r="486" spans="13:21" x14ac:dyDescent="0.3">
      <c r="M486"/>
      <c r="N486"/>
      <c r="O486"/>
      <c r="P486"/>
      <c r="Q486"/>
      <c r="R486"/>
      <c r="S486"/>
      <c r="T486"/>
      <c r="U486"/>
    </row>
    <row r="487" spans="13:21" x14ac:dyDescent="0.3">
      <c r="M487"/>
      <c r="N487"/>
      <c r="O487"/>
      <c r="P487"/>
      <c r="Q487"/>
      <c r="R487"/>
      <c r="S487"/>
      <c r="T487"/>
      <c r="U487"/>
    </row>
    <row r="488" spans="13:21" x14ac:dyDescent="0.3">
      <c r="M488"/>
      <c r="N488"/>
      <c r="O488"/>
      <c r="P488"/>
      <c r="Q488"/>
      <c r="R488"/>
      <c r="S488"/>
      <c r="T488"/>
      <c r="U488"/>
    </row>
    <row r="489" spans="13:21" x14ac:dyDescent="0.3">
      <c r="M489"/>
      <c r="N489"/>
      <c r="O489"/>
      <c r="P489"/>
      <c r="Q489"/>
      <c r="R489"/>
      <c r="S489"/>
      <c r="T489"/>
      <c r="U489"/>
    </row>
    <row r="490" spans="13:21" x14ac:dyDescent="0.3">
      <c r="M490"/>
      <c r="N490"/>
      <c r="O490"/>
      <c r="P490"/>
      <c r="Q490"/>
      <c r="R490"/>
      <c r="S490"/>
      <c r="T490"/>
      <c r="U490"/>
    </row>
    <row r="491" spans="13:21" x14ac:dyDescent="0.3">
      <c r="M491"/>
      <c r="N491"/>
      <c r="O491"/>
      <c r="P491"/>
      <c r="Q491"/>
      <c r="R491"/>
      <c r="S491"/>
      <c r="T491"/>
      <c r="U491"/>
    </row>
    <row r="492" spans="13:21" x14ac:dyDescent="0.3">
      <c r="M492"/>
      <c r="N492"/>
      <c r="O492"/>
      <c r="P492"/>
      <c r="Q492"/>
      <c r="R492"/>
      <c r="S492"/>
      <c r="T492"/>
      <c r="U492"/>
    </row>
    <row r="493" spans="13:21" x14ac:dyDescent="0.3">
      <c r="M493"/>
      <c r="N493"/>
      <c r="O493"/>
      <c r="P493"/>
      <c r="Q493"/>
      <c r="R493"/>
      <c r="S493"/>
      <c r="T493"/>
      <c r="U493"/>
    </row>
    <row r="494" spans="13:21" x14ac:dyDescent="0.3">
      <c r="M494"/>
      <c r="N494"/>
      <c r="O494"/>
      <c r="P494"/>
      <c r="Q494"/>
      <c r="R494"/>
      <c r="S494"/>
      <c r="T494"/>
      <c r="U494"/>
    </row>
    <row r="495" spans="13:21" x14ac:dyDescent="0.3">
      <c r="M495"/>
      <c r="N495"/>
      <c r="O495"/>
      <c r="P495"/>
      <c r="Q495"/>
      <c r="R495"/>
      <c r="S495"/>
      <c r="T495"/>
      <c r="U495"/>
    </row>
    <row r="496" spans="13:21" x14ac:dyDescent="0.3">
      <c r="M496"/>
      <c r="N496"/>
      <c r="O496"/>
      <c r="P496"/>
      <c r="Q496"/>
      <c r="R496"/>
      <c r="S496"/>
      <c r="T496"/>
      <c r="U496"/>
    </row>
    <row r="497" spans="13:21" x14ac:dyDescent="0.3">
      <c r="M497"/>
      <c r="N497"/>
      <c r="O497"/>
      <c r="P497"/>
      <c r="Q497"/>
      <c r="R497"/>
      <c r="S497"/>
      <c r="T497"/>
      <c r="U497"/>
    </row>
    <row r="498" spans="13:21" x14ac:dyDescent="0.3">
      <c r="M498"/>
      <c r="N498"/>
      <c r="O498"/>
      <c r="P498"/>
      <c r="Q498"/>
      <c r="R498"/>
      <c r="S498"/>
      <c r="T498"/>
      <c r="U498"/>
    </row>
    <row r="499" spans="13:21" x14ac:dyDescent="0.3">
      <c r="M499"/>
      <c r="N499"/>
      <c r="O499"/>
      <c r="P499"/>
      <c r="Q499"/>
      <c r="R499"/>
      <c r="S499"/>
      <c r="T499"/>
      <c r="U499"/>
    </row>
    <row r="500" spans="13:21" x14ac:dyDescent="0.3">
      <c r="M500"/>
      <c r="N500"/>
      <c r="O500"/>
      <c r="P500"/>
      <c r="Q500"/>
      <c r="R500"/>
      <c r="S500"/>
      <c r="T500"/>
      <c r="U500"/>
    </row>
    <row r="501" spans="13:21" x14ac:dyDescent="0.3">
      <c r="M501"/>
      <c r="N501"/>
      <c r="O501"/>
      <c r="P501"/>
      <c r="Q501"/>
      <c r="R501"/>
      <c r="S501"/>
      <c r="T501"/>
      <c r="U501"/>
    </row>
    <row r="502" spans="13:21" x14ac:dyDescent="0.3">
      <c r="M502"/>
      <c r="N502"/>
      <c r="O502"/>
      <c r="P502"/>
      <c r="Q502"/>
      <c r="R502"/>
      <c r="S502"/>
      <c r="T502"/>
      <c r="U502"/>
    </row>
    <row r="503" spans="13:21" x14ac:dyDescent="0.3">
      <c r="M503"/>
      <c r="N503"/>
      <c r="O503"/>
      <c r="P503"/>
      <c r="Q503"/>
      <c r="R503"/>
      <c r="S503"/>
      <c r="T503"/>
      <c r="U503"/>
    </row>
    <row r="504" spans="13:21" x14ac:dyDescent="0.3">
      <c r="M504"/>
      <c r="N504"/>
      <c r="O504"/>
      <c r="P504"/>
      <c r="Q504"/>
      <c r="R504"/>
      <c r="S504"/>
      <c r="T504"/>
      <c r="U504"/>
    </row>
    <row r="505" spans="13:21" x14ac:dyDescent="0.3">
      <c r="M505"/>
      <c r="N505"/>
      <c r="O505"/>
      <c r="P505"/>
      <c r="Q505"/>
      <c r="R505"/>
      <c r="S505"/>
      <c r="T505"/>
      <c r="U505"/>
    </row>
    <row r="506" spans="13:21" x14ac:dyDescent="0.3">
      <c r="M506"/>
      <c r="N506"/>
      <c r="O506"/>
      <c r="P506"/>
      <c r="Q506"/>
      <c r="R506"/>
      <c r="S506"/>
      <c r="T506"/>
      <c r="U506"/>
    </row>
    <row r="507" spans="13:21" x14ac:dyDescent="0.3">
      <c r="M507"/>
      <c r="N507"/>
      <c r="O507"/>
      <c r="P507"/>
      <c r="Q507"/>
      <c r="R507"/>
      <c r="S507"/>
      <c r="T507"/>
      <c r="U507"/>
    </row>
    <row r="508" spans="13:21" x14ac:dyDescent="0.3">
      <c r="M508"/>
      <c r="N508"/>
      <c r="O508"/>
      <c r="P508"/>
      <c r="Q508"/>
      <c r="R508"/>
      <c r="S508"/>
      <c r="T508"/>
      <c r="U508"/>
    </row>
    <row r="509" spans="13:21" x14ac:dyDescent="0.3">
      <c r="M509"/>
      <c r="N509"/>
      <c r="O509"/>
      <c r="P509"/>
      <c r="Q509"/>
      <c r="R509"/>
      <c r="S509"/>
      <c r="T509"/>
      <c r="U509"/>
    </row>
    <row r="510" spans="13:21" x14ac:dyDescent="0.3">
      <c r="M510"/>
      <c r="N510"/>
      <c r="O510"/>
      <c r="P510"/>
      <c r="Q510"/>
      <c r="R510"/>
      <c r="S510"/>
      <c r="T510"/>
      <c r="U510"/>
    </row>
    <row r="511" spans="13:21" x14ac:dyDescent="0.3">
      <c r="M511"/>
      <c r="N511"/>
      <c r="O511"/>
      <c r="P511"/>
      <c r="Q511"/>
      <c r="R511"/>
      <c r="S511"/>
      <c r="T511"/>
      <c r="U511"/>
    </row>
    <row r="512" spans="13:21" x14ac:dyDescent="0.3">
      <c r="M512"/>
      <c r="N512"/>
      <c r="O512"/>
      <c r="P512"/>
      <c r="Q512"/>
      <c r="R512"/>
      <c r="S512"/>
      <c r="T512"/>
      <c r="U512"/>
    </row>
    <row r="513" spans="13:21" x14ac:dyDescent="0.3">
      <c r="M513"/>
      <c r="N513"/>
      <c r="O513"/>
      <c r="P513"/>
      <c r="Q513"/>
      <c r="R513"/>
      <c r="S513"/>
      <c r="T513"/>
      <c r="U513"/>
    </row>
    <row r="514" spans="13:21" x14ac:dyDescent="0.3">
      <c r="M514"/>
      <c r="N514"/>
      <c r="O514"/>
      <c r="P514"/>
      <c r="Q514"/>
      <c r="R514"/>
      <c r="S514"/>
      <c r="T514"/>
      <c r="U514"/>
    </row>
    <row r="515" spans="13:21" x14ac:dyDescent="0.3">
      <c r="M515"/>
      <c r="N515"/>
      <c r="O515"/>
      <c r="P515"/>
      <c r="Q515"/>
      <c r="R515"/>
      <c r="S515"/>
      <c r="T515"/>
      <c r="U515"/>
    </row>
    <row r="516" spans="13:21" x14ac:dyDescent="0.3">
      <c r="M516"/>
      <c r="N516"/>
      <c r="O516"/>
      <c r="P516"/>
      <c r="Q516"/>
      <c r="R516"/>
      <c r="S516"/>
      <c r="T516"/>
      <c r="U516"/>
    </row>
    <row r="517" spans="13:21" x14ac:dyDescent="0.3">
      <c r="M517"/>
      <c r="N517"/>
      <c r="O517"/>
      <c r="P517"/>
      <c r="Q517"/>
      <c r="R517"/>
      <c r="S517"/>
      <c r="T517"/>
      <c r="U517"/>
    </row>
    <row r="518" spans="13:21" x14ac:dyDescent="0.3">
      <c r="M518"/>
      <c r="N518"/>
      <c r="O518"/>
      <c r="P518"/>
      <c r="Q518"/>
      <c r="R518"/>
      <c r="S518"/>
      <c r="T518"/>
      <c r="U518"/>
    </row>
    <row r="519" spans="13:21" x14ac:dyDescent="0.3">
      <c r="M519"/>
      <c r="N519"/>
      <c r="O519"/>
      <c r="P519"/>
      <c r="Q519"/>
      <c r="R519"/>
      <c r="S519"/>
      <c r="T519"/>
      <c r="U519"/>
    </row>
    <row r="520" spans="13:21" x14ac:dyDescent="0.3">
      <c r="M520"/>
      <c r="N520"/>
      <c r="O520"/>
      <c r="P520"/>
      <c r="Q520"/>
      <c r="R520"/>
      <c r="S520"/>
      <c r="T520"/>
      <c r="U520"/>
    </row>
    <row r="521" spans="13:21" x14ac:dyDescent="0.3">
      <c r="M521"/>
      <c r="N521"/>
      <c r="O521"/>
      <c r="P521"/>
      <c r="Q521"/>
      <c r="R521"/>
      <c r="S521"/>
      <c r="T521"/>
      <c r="U521"/>
    </row>
    <row r="522" spans="13:21" x14ac:dyDescent="0.3">
      <c r="M522"/>
      <c r="N522"/>
      <c r="O522"/>
      <c r="P522"/>
      <c r="Q522"/>
      <c r="R522"/>
      <c r="S522"/>
      <c r="T522"/>
      <c r="U522"/>
    </row>
    <row r="523" spans="13:21" x14ac:dyDescent="0.3">
      <c r="M523"/>
      <c r="N523"/>
      <c r="O523"/>
      <c r="P523"/>
      <c r="Q523"/>
      <c r="R523"/>
      <c r="S523"/>
      <c r="T523"/>
      <c r="U523"/>
    </row>
    <row r="524" spans="13:21" x14ac:dyDescent="0.3">
      <c r="M524"/>
      <c r="N524"/>
      <c r="O524"/>
      <c r="P524"/>
      <c r="Q524"/>
      <c r="R524"/>
      <c r="S524"/>
      <c r="T524"/>
      <c r="U524"/>
    </row>
    <row r="525" spans="13:21" x14ac:dyDescent="0.3">
      <c r="M525"/>
      <c r="N525"/>
      <c r="O525"/>
      <c r="P525"/>
      <c r="Q525"/>
      <c r="R525"/>
      <c r="S525"/>
      <c r="T525"/>
      <c r="U525"/>
    </row>
    <row r="526" spans="13:21" x14ac:dyDescent="0.3">
      <c r="M526"/>
      <c r="N526"/>
      <c r="O526"/>
      <c r="P526"/>
      <c r="Q526"/>
      <c r="R526"/>
      <c r="S526"/>
      <c r="T526"/>
      <c r="U526"/>
    </row>
    <row r="527" spans="13:21" x14ac:dyDescent="0.3">
      <c r="M527"/>
      <c r="N527"/>
      <c r="O527"/>
      <c r="P527"/>
      <c r="Q527"/>
      <c r="R527"/>
      <c r="S527"/>
      <c r="T527"/>
      <c r="U527"/>
    </row>
    <row r="528" spans="13:21" x14ac:dyDescent="0.3">
      <c r="M528"/>
      <c r="N528"/>
      <c r="O528"/>
      <c r="P528"/>
      <c r="Q528"/>
      <c r="R528"/>
      <c r="S528"/>
      <c r="T528"/>
      <c r="U528"/>
    </row>
    <row r="529" spans="13:21" x14ac:dyDescent="0.3">
      <c r="M529"/>
      <c r="N529"/>
      <c r="O529"/>
      <c r="P529"/>
      <c r="Q529"/>
      <c r="R529"/>
      <c r="S529"/>
      <c r="T529"/>
      <c r="U529"/>
    </row>
    <row r="530" spans="13:21" x14ac:dyDescent="0.3">
      <c r="M530"/>
      <c r="N530"/>
      <c r="O530"/>
      <c r="P530"/>
      <c r="Q530"/>
      <c r="R530"/>
      <c r="S530"/>
      <c r="T530"/>
      <c r="U530"/>
    </row>
    <row r="531" spans="13:21" x14ac:dyDescent="0.3">
      <c r="M531"/>
      <c r="N531"/>
      <c r="O531"/>
      <c r="P531"/>
      <c r="Q531"/>
      <c r="R531"/>
      <c r="S531"/>
      <c r="T531"/>
      <c r="U531"/>
    </row>
    <row r="532" spans="13:21" x14ac:dyDescent="0.3">
      <c r="M532"/>
      <c r="N532"/>
      <c r="O532"/>
      <c r="P532"/>
      <c r="Q532"/>
      <c r="R532"/>
      <c r="S532"/>
      <c r="T532"/>
      <c r="U532"/>
    </row>
    <row r="533" spans="13:21" x14ac:dyDescent="0.3">
      <c r="M533"/>
      <c r="N533"/>
      <c r="O533"/>
      <c r="P533"/>
      <c r="Q533"/>
      <c r="R533"/>
      <c r="S533"/>
      <c r="T533"/>
      <c r="U533"/>
    </row>
    <row r="534" spans="13:21" x14ac:dyDescent="0.3">
      <c r="M534"/>
      <c r="N534"/>
      <c r="O534"/>
      <c r="P534"/>
      <c r="Q534"/>
      <c r="R534"/>
      <c r="S534"/>
      <c r="T534"/>
      <c r="U534"/>
    </row>
    <row r="535" spans="13:21" x14ac:dyDescent="0.3">
      <c r="M535"/>
      <c r="N535"/>
      <c r="O535"/>
      <c r="P535"/>
      <c r="Q535"/>
      <c r="R535"/>
      <c r="S535"/>
      <c r="T535"/>
      <c r="U535"/>
    </row>
    <row r="536" spans="13:21" x14ac:dyDescent="0.3">
      <c r="M536"/>
      <c r="N536"/>
      <c r="O536"/>
      <c r="P536"/>
      <c r="Q536"/>
      <c r="R536"/>
      <c r="S536"/>
      <c r="T536"/>
      <c r="U536"/>
    </row>
    <row r="537" spans="13:21" x14ac:dyDescent="0.3">
      <c r="M537"/>
      <c r="N537"/>
      <c r="O537"/>
      <c r="P537"/>
      <c r="Q537"/>
      <c r="R537"/>
      <c r="S537"/>
      <c r="T537"/>
      <c r="U537"/>
    </row>
    <row r="538" spans="13:21" x14ac:dyDescent="0.3">
      <c r="M538"/>
      <c r="N538"/>
      <c r="O538"/>
      <c r="P538"/>
      <c r="Q538"/>
      <c r="R538"/>
      <c r="S538"/>
      <c r="T538"/>
      <c r="U538"/>
    </row>
    <row r="539" spans="13:21" x14ac:dyDescent="0.3">
      <c r="M539"/>
      <c r="N539"/>
      <c r="O539"/>
      <c r="P539"/>
      <c r="Q539"/>
      <c r="R539"/>
      <c r="S539"/>
      <c r="T539"/>
      <c r="U539"/>
    </row>
    <row r="540" spans="13:21" x14ac:dyDescent="0.3">
      <c r="M540"/>
      <c r="N540"/>
      <c r="O540"/>
      <c r="P540"/>
      <c r="Q540"/>
      <c r="R540"/>
      <c r="S540"/>
      <c r="T540"/>
      <c r="U540"/>
    </row>
    <row r="541" spans="13:21" x14ac:dyDescent="0.3">
      <c r="M541"/>
      <c r="N541"/>
      <c r="O541"/>
      <c r="P541"/>
      <c r="Q541"/>
      <c r="R541"/>
      <c r="S541"/>
      <c r="T541"/>
      <c r="U541"/>
    </row>
    <row r="542" spans="13:21" x14ac:dyDescent="0.3">
      <c r="M542"/>
      <c r="N542"/>
      <c r="O542"/>
      <c r="P542"/>
      <c r="Q542"/>
      <c r="R542"/>
      <c r="S542"/>
      <c r="T542"/>
      <c r="U542"/>
    </row>
    <row r="543" spans="13:21" x14ac:dyDescent="0.3">
      <c r="M543"/>
      <c r="N543"/>
      <c r="O543"/>
      <c r="P543"/>
      <c r="Q543"/>
      <c r="R543"/>
      <c r="S543"/>
      <c r="T543"/>
      <c r="U543"/>
    </row>
    <row r="544" spans="13:21" x14ac:dyDescent="0.3">
      <c r="M544"/>
      <c r="N544"/>
      <c r="O544"/>
      <c r="P544"/>
      <c r="Q544"/>
      <c r="R544"/>
      <c r="S544"/>
      <c r="T544"/>
      <c r="U544"/>
    </row>
    <row r="545" spans="13:21" x14ac:dyDescent="0.3">
      <c r="M545"/>
      <c r="N545"/>
      <c r="O545"/>
      <c r="P545"/>
      <c r="Q545"/>
      <c r="R545"/>
      <c r="S545"/>
      <c r="T545"/>
      <c r="U545"/>
    </row>
    <row r="546" spans="13:21" x14ac:dyDescent="0.3">
      <c r="M546"/>
      <c r="N546"/>
      <c r="O546"/>
      <c r="P546"/>
      <c r="Q546"/>
      <c r="R546"/>
      <c r="S546"/>
      <c r="T546"/>
      <c r="U546"/>
    </row>
    <row r="547" spans="13:21" x14ac:dyDescent="0.3">
      <c r="M547"/>
      <c r="N547"/>
      <c r="O547"/>
      <c r="P547"/>
      <c r="Q547"/>
      <c r="R547"/>
      <c r="S547"/>
      <c r="T547"/>
      <c r="U547"/>
    </row>
    <row r="548" spans="13:21" x14ac:dyDescent="0.3">
      <c r="M548"/>
      <c r="N548"/>
      <c r="O548"/>
      <c r="P548"/>
      <c r="Q548"/>
      <c r="R548"/>
      <c r="S548"/>
      <c r="T548"/>
      <c r="U548"/>
    </row>
    <row r="549" spans="13:21" x14ac:dyDescent="0.3">
      <c r="M549"/>
      <c r="N549"/>
      <c r="O549"/>
      <c r="P549"/>
      <c r="Q549"/>
      <c r="R549"/>
      <c r="S549"/>
      <c r="T549"/>
      <c r="U549"/>
    </row>
    <row r="550" spans="13:21" x14ac:dyDescent="0.3">
      <c r="M550"/>
      <c r="N550"/>
      <c r="O550"/>
      <c r="P550"/>
      <c r="Q550"/>
      <c r="R550"/>
      <c r="S550"/>
      <c r="T550"/>
      <c r="U550"/>
    </row>
    <row r="551" spans="13:21" x14ac:dyDescent="0.3">
      <c r="M551"/>
      <c r="N551"/>
      <c r="O551"/>
      <c r="P551"/>
      <c r="Q551"/>
      <c r="R551"/>
      <c r="S551"/>
      <c r="T551"/>
      <c r="U551"/>
    </row>
    <row r="552" spans="13:21" x14ac:dyDescent="0.3">
      <c r="M552"/>
      <c r="N552"/>
      <c r="O552"/>
      <c r="P552"/>
      <c r="Q552"/>
      <c r="R552"/>
      <c r="S552"/>
      <c r="T552"/>
      <c r="U552"/>
    </row>
    <row r="553" spans="13:21" x14ac:dyDescent="0.3">
      <c r="M553"/>
      <c r="N553"/>
      <c r="O553"/>
      <c r="P553"/>
      <c r="Q553"/>
      <c r="R553"/>
      <c r="S553"/>
      <c r="T553"/>
      <c r="U553"/>
    </row>
    <row r="554" spans="13:21" x14ac:dyDescent="0.3">
      <c r="M554"/>
      <c r="N554"/>
      <c r="O554"/>
      <c r="P554"/>
      <c r="Q554"/>
      <c r="R554"/>
      <c r="S554"/>
      <c r="T554"/>
      <c r="U554"/>
    </row>
    <row r="555" spans="13:21" x14ac:dyDescent="0.3">
      <c r="M555"/>
      <c r="N555"/>
      <c r="O555"/>
      <c r="P555"/>
      <c r="Q555"/>
      <c r="R555"/>
      <c r="S555"/>
      <c r="T555"/>
      <c r="U555"/>
    </row>
    <row r="556" spans="13:21" x14ac:dyDescent="0.3">
      <c r="M556"/>
      <c r="N556"/>
      <c r="O556"/>
      <c r="P556"/>
      <c r="Q556"/>
      <c r="R556"/>
      <c r="S556"/>
      <c r="T556"/>
      <c r="U556"/>
    </row>
    <row r="557" spans="13:21" x14ac:dyDescent="0.3">
      <c r="M557"/>
      <c r="N557"/>
      <c r="O557"/>
      <c r="P557"/>
      <c r="Q557"/>
      <c r="R557"/>
      <c r="S557"/>
      <c r="T557"/>
      <c r="U557"/>
    </row>
    <row r="558" spans="13:21" x14ac:dyDescent="0.3">
      <c r="M558"/>
      <c r="N558"/>
      <c r="O558"/>
      <c r="P558"/>
      <c r="Q558"/>
      <c r="R558"/>
      <c r="S558"/>
      <c r="T558"/>
      <c r="U558"/>
    </row>
    <row r="559" spans="13:21" x14ac:dyDescent="0.3">
      <c r="M559"/>
      <c r="N559"/>
      <c r="O559"/>
      <c r="P559"/>
      <c r="Q559"/>
      <c r="R559"/>
      <c r="S559"/>
      <c r="T559"/>
      <c r="U559"/>
    </row>
    <row r="560" spans="13:21" x14ac:dyDescent="0.3">
      <c r="M560"/>
      <c r="N560"/>
      <c r="O560"/>
      <c r="P560"/>
      <c r="Q560"/>
      <c r="R560"/>
      <c r="S560"/>
      <c r="T560"/>
      <c r="U560"/>
    </row>
    <row r="561" spans="13:21" x14ac:dyDescent="0.3">
      <c r="M561"/>
      <c r="N561"/>
      <c r="O561"/>
      <c r="P561"/>
      <c r="Q561"/>
      <c r="R561"/>
      <c r="S561"/>
      <c r="T561"/>
      <c r="U561"/>
    </row>
    <row r="562" spans="13:21" x14ac:dyDescent="0.3">
      <c r="M562"/>
      <c r="N562"/>
      <c r="O562"/>
      <c r="P562"/>
      <c r="Q562"/>
      <c r="R562"/>
      <c r="S562"/>
      <c r="T562"/>
      <c r="U562"/>
    </row>
    <row r="563" spans="13:21" x14ac:dyDescent="0.3">
      <c r="M563"/>
      <c r="N563"/>
      <c r="O563"/>
      <c r="P563"/>
      <c r="Q563"/>
      <c r="R563"/>
      <c r="S563"/>
      <c r="T563"/>
      <c r="U563"/>
    </row>
    <row r="564" spans="13:21" x14ac:dyDescent="0.3">
      <c r="M564"/>
      <c r="N564"/>
      <c r="O564"/>
      <c r="P564"/>
      <c r="Q564"/>
      <c r="R564"/>
      <c r="S564"/>
      <c r="T564"/>
      <c r="U564"/>
    </row>
    <row r="565" spans="13:21" x14ac:dyDescent="0.3">
      <c r="M565"/>
      <c r="N565"/>
      <c r="O565"/>
      <c r="P565"/>
      <c r="Q565"/>
      <c r="R565"/>
      <c r="S565"/>
      <c r="T565"/>
      <c r="U565"/>
    </row>
    <row r="566" spans="13:21" x14ac:dyDescent="0.3">
      <c r="M566"/>
      <c r="N566"/>
      <c r="O566"/>
      <c r="P566"/>
      <c r="Q566"/>
      <c r="R566"/>
      <c r="S566"/>
      <c r="T566"/>
      <c r="U566"/>
    </row>
    <row r="567" spans="13:21" x14ac:dyDescent="0.3">
      <c r="M567"/>
      <c r="N567"/>
      <c r="O567"/>
      <c r="P567"/>
      <c r="Q567"/>
      <c r="R567"/>
      <c r="S567"/>
      <c r="T567"/>
      <c r="U567"/>
    </row>
    <row r="568" spans="13:21" x14ac:dyDescent="0.3">
      <c r="M568"/>
      <c r="N568"/>
      <c r="O568"/>
      <c r="P568"/>
      <c r="Q568"/>
      <c r="R568"/>
      <c r="S568"/>
      <c r="T568"/>
      <c r="U568"/>
    </row>
    <row r="569" spans="13:21" x14ac:dyDescent="0.3">
      <c r="M569"/>
      <c r="N569"/>
      <c r="O569"/>
      <c r="P569"/>
      <c r="Q569"/>
      <c r="R569"/>
      <c r="S569"/>
      <c r="T569"/>
      <c r="U569"/>
    </row>
    <row r="570" spans="13:21" x14ac:dyDescent="0.3">
      <c r="M570"/>
      <c r="N570"/>
      <c r="O570"/>
      <c r="P570"/>
      <c r="Q570"/>
      <c r="R570"/>
      <c r="S570"/>
      <c r="T570"/>
      <c r="U570"/>
    </row>
    <row r="571" spans="13:21" x14ac:dyDescent="0.3">
      <c r="M571"/>
      <c r="N571"/>
      <c r="O571"/>
      <c r="P571"/>
      <c r="Q571"/>
      <c r="R571"/>
      <c r="S571"/>
      <c r="T571"/>
      <c r="U571"/>
    </row>
    <row r="572" spans="13:21" x14ac:dyDescent="0.3">
      <c r="M572"/>
      <c r="N572"/>
      <c r="O572"/>
      <c r="P572"/>
      <c r="Q572"/>
      <c r="R572"/>
      <c r="S572"/>
      <c r="T572"/>
      <c r="U572"/>
    </row>
    <row r="573" spans="13:21" x14ac:dyDescent="0.3">
      <c r="M573"/>
      <c r="N573"/>
      <c r="O573"/>
      <c r="P573"/>
      <c r="Q573"/>
      <c r="R573"/>
      <c r="S573"/>
      <c r="T573"/>
      <c r="U573"/>
    </row>
    <row r="574" spans="13:21" x14ac:dyDescent="0.3">
      <c r="M574"/>
      <c r="N574"/>
      <c r="O574"/>
      <c r="P574"/>
      <c r="Q574"/>
      <c r="R574"/>
      <c r="S574"/>
      <c r="T574"/>
      <c r="U574"/>
    </row>
    <row r="575" spans="13:21" x14ac:dyDescent="0.3">
      <c r="M575"/>
      <c r="N575"/>
      <c r="O575"/>
      <c r="P575"/>
      <c r="Q575"/>
      <c r="R575"/>
      <c r="S575"/>
      <c r="T575"/>
      <c r="U575"/>
    </row>
    <row r="576" spans="13:21" x14ac:dyDescent="0.3">
      <c r="M576"/>
      <c r="N576"/>
      <c r="O576"/>
      <c r="P576"/>
      <c r="Q576"/>
      <c r="R576"/>
      <c r="S576"/>
      <c r="T576"/>
      <c r="U576"/>
    </row>
    <row r="577" spans="13:21" x14ac:dyDescent="0.3">
      <c r="M577"/>
      <c r="N577"/>
      <c r="O577"/>
      <c r="P577"/>
      <c r="Q577"/>
      <c r="R577"/>
      <c r="S577"/>
      <c r="T577"/>
      <c r="U577"/>
    </row>
    <row r="578" spans="13:21" x14ac:dyDescent="0.3">
      <c r="M578"/>
      <c r="N578"/>
      <c r="O578"/>
      <c r="P578"/>
      <c r="Q578"/>
      <c r="R578"/>
      <c r="S578"/>
      <c r="T578"/>
      <c r="U578"/>
    </row>
    <row r="579" spans="13:21" x14ac:dyDescent="0.3">
      <c r="M579"/>
      <c r="N579"/>
      <c r="O579"/>
      <c r="P579"/>
      <c r="Q579"/>
      <c r="R579"/>
      <c r="S579"/>
      <c r="T579"/>
      <c r="U579"/>
    </row>
    <row r="580" spans="13:21" x14ac:dyDescent="0.3">
      <c r="M580"/>
      <c r="N580"/>
      <c r="O580"/>
      <c r="P580"/>
      <c r="Q580"/>
      <c r="R580"/>
      <c r="S580"/>
      <c r="T580"/>
      <c r="U580"/>
    </row>
    <row r="581" spans="13:21" x14ac:dyDescent="0.3">
      <c r="M581"/>
      <c r="N581"/>
      <c r="O581"/>
      <c r="P581"/>
      <c r="Q581"/>
      <c r="R581"/>
      <c r="S581"/>
      <c r="T581"/>
      <c r="U581"/>
    </row>
    <row r="582" spans="13:21" x14ac:dyDescent="0.3">
      <c r="M582"/>
      <c r="N582"/>
      <c r="O582"/>
      <c r="P582"/>
      <c r="Q582"/>
      <c r="R582"/>
      <c r="S582"/>
      <c r="T582"/>
      <c r="U582"/>
    </row>
    <row r="583" spans="13:21" x14ac:dyDescent="0.3">
      <c r="M583"/>
      <c r="N583"/>
      <c r="O583"/>
      <c r="P583"/>
      <c r="Q583"/>
      <c r="R583"/>
      <c r="S583"/>
      <c r="T583"/>
      <c r="U583"/>
    </row>
    <row r="584" spans="13:21" x14ac:dyDescent="0.3">
      <c r="M584"/>
      <c r="N584"/>
      <c r="O584"/>
      <c r="P584"/>
      <c r="Q584"/>
      <c r="R584"/>
      <c r="S584"/>
      <c r="T584"/>
      <c r="U584"/>
    </row>
    <row r="585" spans="13:21" x14ac:dyDescent="0.3">
      <c r="M585"/>
      <c r="N585"/>
      <c r="O585"/>
      <c r="P585"/>
      <c r="Q585"/>
      <c r="R585"/>
      <c r="S585"/>
      <c r="T585"/>
      <c r="U585"/>
    </row>
    <row r="586" spans="13:21" x14ac:dyDescent="0.3">
      <c r="M586"/>
      <c r="N586"/>
      <c r="O586"/>
      <c r="P586"/>
      <c r="Q586"/>
      <c r="R586"/>
      <c r="S586"/>
      <c r="T586"/>
      <c r="U586"/>
    </row>
    <row r="587" spans="13:21" x14ac:dyDescent="0.3">
      <c r="M587"/>
      <c r="N587"/>
      <c r="O587"/>
      <c r="P587"/>
      <c r="Q587"/>
      <c r="R587"/>
      <c r="S587"/>
      <c r="T587"/>
      <c r="U587"/>
    </row>
    <row r="588" spans="13:21" x14ac:dyDescent="0.3">
      <c r="M588"/>
      <c r="N588"/>
      <c r="O588"/>
      <c r="P588"/>
      <c r="Q588"/>
      <c r="R588"/>
      <c r="S588"/>
      <c r="T588"/>
      <c r="U588"/>
    </row>
    <row r="589" spans="13:21" x14ac:dyDescent="0.3">
      <c r="M589"/>
      <c r="N589"/>
      <c r="O589"/>
      <c r="P589"/>
      <c r="Q589"/>
      <c r="R589"/>
      <c r="S589"/>
      <c r="T589"/>
      <c r="U589"/>
    </row>
    <row r="590" spans="13:21" x14ac:dyDescent="0.3">
      <c r="M590"/>
      <c r="N590"/>
      <c r="O590"/>
      <c r="P590"/>
      <c r="Q590"/>
      <c r="R590"/>
      <c r="S590"/>
      <c r="T590"/>
      <c r="U590"/>
    </row>
    <row r="591" spans="13:21" x14ac:dyDescent="0.3">
      <c r="M591"/>
      <c r="N591"/>
      <c r="O591"/>
      <c r="P591"/>
      <c r="Q591"/>
      <c r="R591"/>
      <c r="S591"/>
      <c r="T591"/>
      <c r="U591"/>
    </row>
    <row r="592" spans="13:21" x14ac:dyDescent="0.3">
      <c r="M592"/>
      <c r="N592"/>
      <c r="O592"/>
      <c r="P592"/>
      <c r="Q592"/>
      <c r="R592"/>
      <c r="S592"/>
      <c r="T592"/>
      <c r="U592"/>
    </row>
    <row r="593" spans="13:21" x14ac:dyDescent="0.3">
      <c r="M593"/>
      <c r="N593"/>
      <c r="O593"/>
      <c r="P593"/>
      <c r="Q593"/>
      <c r="R593"/>
      <c r="S593"/>
      <c r="T593"/>
      <c r="U593"/>
    </row>
    <row r="594" spans="13:21" x14ac:dyDescent="0.3">
      <c r="M594"/>
      <c r="N594"/>
      <c r="O594"/>
      <c r="P594"/>
      <c r="Q594"/>
      <c r="R594"/>
      <c r="S594"/>
      <c r="T594"/>
      <c r="U594"/>
    </row>
    <row r="595" spans="13:21" x14ac:dyDescent="0.3">
      <c r="M595"/>
      <c r="N595"/>
      <c r="O595"/>
      <c r="P595"/>
      <c r="Q595"/>
      <c r="R595"/>
      <c r="S595"/>
      <c r="T595"/>
      <c r="U595"/>
    </row>
    <row r="596" spans="13:21" x14ac:dyDescent="0.3">
      <c r="M596"/>
      <c r="N596"/>
      <c r="O596"/>
      <c r="P596"/>
      <c r="Q596"/>
      <c r="R596"/>
      <c r="S596"/>
      <c r="T596"/>
      <c r="U596"/>
    </row>
    <row r="597" spans="13:21" x14ac:dyDescent="0.3">
      <c r="M597"/>
      <c r="N597"/>
      <c r="O597"/>
      <c r="P597"/>
      <c r="Q597"/>
      <c r="R597"/>
      <c r="S597"/>
      <c r="T597"/>
      <c r="U597"/>
    </row>
    <row r="598" spans="13:21" x14ac:dyDescent="0.3">
      <c r="M598"/>
      <c r="N598"/>
      <c r="O598"/>
      <c r="P598"/>
      <c r="Q598"/>
      <c r="R598"/>
      <c r="S598"/>
      <c r="T598"/>
      <c r="U598"/>
    </row>
    <row r="599" spans="13:21" x14ac:dyDescent="0.3">
      <c r="M599"/>
      <c r="N599"/>
      <c r="O599"/>
      <c r="P599"/>
      <c r="Q599"/>
      <c r="R599"/>
      <c r="S599"/>
      <c r="T599"/>
      <c r="U599"/>
    </row>
    <row r="600" spans="13:21" x14ac:dyDescent="0.3">
      <c r="M600"/>
      <c r="N600"/>
      <c r="O600"/>
      <c r="P600"/>
      <c r="Q600"/>
      <c r="R600"/>
      <c r="S600"/>
      <c r="T600"/>
      <c r="U600"/>
    </row>
    <row r="601" spans="13:21" x14ac:dyDescent="0.3">
      <c r="M601"/>
      <c r="N601"/>
      <c r="O601"/>
      <c r="P601"/>
      <c r="Q601"/>
      <c r="R601"/>
      <c r="S601"/>
      <c r="T601"/>
      <c r="U601"/>
    </row>
    <row r="602" spans="13:21" x14ac:dyDescent="0.3">
      <c r="M602"/>
      <c r="N602"/>
      <c r="O602"/>
      <c r="P602"/>
      <c r="Q602"/>
      <c r="R602"/>
      <c r="S602"/>
      <c r="T602"/>
      <c r="U602"/>
    </row>
    <row r="603" spans="13:21" x14ac:dyDescent="0.3">
      <c r="M603"/>
      <c r="N603"/>
      <c r="O603"/>
      <c r="P603"/>
      <c r="Q603"/>
      <c r="R603"/>
      <c r="S603"/>
      <c r="T603"/>
      <c r="U603"/>
    </row>
    <row r="604" spans="13:21" x14ac:dyDescent="0.3">
      <c r="M604"/>
      <c r="N604"/>
      <c r="O604"/>
      <c r="P604"/>
      <c r="Q604"/>
      <c r="R604"/>
      <c r="S604"/>
      <c r="T604"/>
      <c r="U604"/>
    </row>
    <row r="605" spans="13:21" x14ac:dyDescent="0.3">
      <c r="M605"/>
      <c r="N605"/>
      <c r="O605"/>
      <c r="P605"/>
      <c r="Q605"/>
      <c r="R605"/>
      <c r="S605"/>
      <c r="T605"/>
      <c r="U605"/>
    </row>
    <row r="606" spans="13:21" x14ac:dyDescent="0.3">
      <c r="M606"/>
      <c r="N606"/>
      <c r="O606"/>
      <c r="P606"/>
      <c r="Q606"/>
      <c r="R606"/>
      <c r="S606"/>
      <c r="T606"/>
      <c r="U606"/>
    </row>
    <row r="607" spans="13:21" x14ac:dyDescent="0.3">
      <c r="M607"/>
      <c r="N607"/>
      <c r="O607"/>
      <c r="P607"/>
      <c r="Q607"/>
      <c r="R607"/>
      <c r="S607"/>
      <c r="T607"/>
      <c r="U607"/>
    </row>
    <row r="608" spans="13:21" x14ac:dyDescent="0.3">
      <c r="M608"/>
      <c r="N608"/>
      <c r="O608"/>
      <c r="P608"/>
      <c r="Q608"/>
      <c r="R608"/>
      <c r="S608"/>
      <c r="T608"/>
      <c r="U608"/>
    </row>
    <row r="609" spans="13:21" x14ac:dyDescent="0.3">
      <c r="M609"/>
      <c r="N609"/>
      <c r="O609"/>
      <c r="P609"/>
      <c r="Q609"/>
      <c r="R609"/>
      <c r="S609"/>
      <c r="T609"/>
      <c r="U609"/>
    </row>
    <row r="610" spans="13:21" x14ac:dyDescent="0.3">
      <c r="M610"/>
      <c r="N610"/>
      <c r="O610"/>
      <c r="P610"/>
      <c r="Q610"/>
      <c r="R610"/>
      <c r="S610"/>
      <c r="T610"/>
      <c r="U610"/>
    </row>
    <row r="611" spans="13:21" x14ac:dyDescent="0.3">
      <c r="M611"/>
      <c r="N611"/>
      <c r="O611"/>
      <c r="P611"/>
      <c r="Q611"/>
      <c r="R611"/>
      <c r="S611"/>
      <c r="T611"/>
      <c r="U611"/>
    </row>
    <row r="612" spans="13:21" x14ac:dyDescent="0.3">
      <c r="M612"/>
      <c r="N612"/>
      <c r="O612"/>
      <c r="P612"/>
      <c r="Q612"/>
      <c r="R612"/>
      <c r="S612"/>
      <c r="T612"/>
      <c r="U612"/>
    </row>
    <row r="613" spans="13:21" x14ac:dyDescent="0.3">
      <c r="M613"/>
      <c r="N613"/>
      <c r="O613"/>
      <c r="P613"/>
      <c r="Q613"/>
      <c r="R613"/>
      <c r="S613"/>
      <c r="T613"/>
      <c r="U613"/>
    </row>
    <row r="614" spans="13:21" x14ac:dyDescent="0.3">
      <c r="M614"/>
      <c r="N614"/>
      <c r="O614"/>
      <c r="P614"/>
      <c r="Q614"/>
      <c r="R614"/>
      <c r="S614"/>
      <c r="T614"/>
      <c r="U614"/>
    </row>
    <row r="615" spans="13:21" x14ac:dyDescent="0.3">
      <c r="M615"/>
      <c r="N615"/>
      <c r="O615"/>
      <c r="P615"/>
      <c r="Q615"/>
      <c r="R615"/>
      <c r="S615"/>
      <c r="T615"/>
      <c r="U615"/>
    </row>
    <row r="616" spans="13:21" x14ac:dyDescent="0.3">
      <c r="M616"/>
      <c r="N616"/>
      <c r="O616"/>
      <c r="P616"/>
      <c r="Q616"/>
      <c r="R616"/>
      <c r="S616"/>
      <c r="T616"/>
      <c r="U616"/>
    </row>
    <row r="617" spans="13:21" x14ac:dyDescent="0.3">
      <c r="M617"/>
      <c r="N617"/>
      <c r="O617"/>
      <c r="P617"/>
      <c r="Q617"/>
      <c r="R617"/>
      <c r="S617"/>
      <c r="T617"/>
      <c r="U617"/>
    </row>
    <row r="618" spans="13:21" x14ac:dyDescent="0.3">
      <c r="M618"/>
      <c r="N618"/>
      <c r="O618"/>
      <c r="P618"/>
      <c r="Q618"/>
      <c r="R618"/>
      <c r="S618"/>
      <c r="T618"/>
      <c r="U618"/>
    </row>
    <row r="619" spans="13:21" x14ac:dyDescent="0.3">
      <c r="M619"/>
      <c r="N619"/>
      <c r="O619"/>
      <c r="P619"/>
      <c r="Q619"/>
      <c r="R619"/>
      <c r="S619"/>
      <c r="T619"/>
      <c r="U619"/>
    </row>
    <row r="620" spans="13:21" x14ac:dyDescent="0.3">
      <c r="M620"/>
      <c r="N620"/>
      <c r="O620"/>
      <c r="P620"/>
      <c r="Q620"/>
      <c r="R620"/>
      <c r="S620"/>
      <c r="T620"/>
      <c r="U620"/>
    </row>
    <row r="621" spans="13:21" x14ac:dyDescent="0.3">
      <c r="M621"/>
      <c r="N621"/>
      <c r="O621"/>
      <c r="P621"/>
      <c r="Q621"/>
      <c r="R621"/>
      <c r="S621"/>
      <c r="T621"/>
      <c r="U621"/>
    </row>
    <row r="622" spans="13:21" x14ac:dyDescent="0.3">
      <c r="M622"/>
      <c r="N622"/>
      <c r="O622"/>
      <c r="P622"/>
      <c r="Q622"/>
      <c r="R622"/>
      <c r="S622"/>
      <c r="T622"/>
      <c r="U622"/>
    </row>
    <row r="623" spans="13:21" x14ac:dyDescent="0.3">
      <c r="M623"/>
      <c r="N623"/>
      <c r="O623"/>
      <c r="P623"/>
      <c r="Q623"/>
      <c r="R623"/>
      <c r="S623"/>
      <c r="T623"/>
      <c r="U623"/>
    </row>
    <row r="624" spans="13:21" x14ac:dyDescent="0.3">
      <c r="M624"/>
      <c r="N624"/>
      <c r="O624"/>
      <c r="P624"/>
      <c r="Q624"/>
      <c r="R624"/>
      <c r="S624"/>
      <c r="T624"/>
      <c r="U624"/>
    </row>
    <row r="625" spans="13:21" x14ac:dyDescent="0.3">
      <c r="M625"/>
      <c r="N625"/>
      <c r="O625"/>
      <c r="P625"/>
      <c r="Q625"/>
      <c r="R625"/>
      <c r="S625"/>
      <c r="T625"/>
      <c r="U625"/>
    </row>
    <row r="626" spans="13:21" x14ac:dyDescent="0.3">
      <c r="M626"/>
      <c r="N626"/>
      <c r="O626"/>
      <c r="P626"/>
      <c r="Q626"/>
      <c r="R626"/>
      <c r="S626"/>
      <c r="T626"/>
      <c r="U626"/>
    </row>
    <row r="627" spans="13:21" x14ac:dyDescent="0.3">
      <c r="M627"/>
      <c r="N627"/>
      <c r="O627"/>
      <c r="P627"/>
      <c r="Q627"/>
      <c r="R627"/>
      <c r="S627"/>
      <c r="T627"/>
      <c r="U627"/>
    </row>
    <row r="628" spans="13:21" x14ac:dyDescent="0.3">
      <c r="M628"/>
      <c r="N628"/>
      <c r="O628"/>
      <c r="P628"/>
      <c r="Q628"/>
      <c r="R628"/>
      <c r="S628"/>
      <c r="T628"/>
      <c r="U628"/>
    </row>
    <row r="629" spans="13:21" x14ac:dyDescent="0.3">
      <c r="M629"/>
      <c r="N629"/>
      <c r="O629"/>
      <c r="P629"/>
      <c r="Q629"/>
      <c r="R629"/>
      <c r="S629"/>
      <c r="T629"/>
      <c r="U629"/>
    </row>
    <row r="630" spans="13:21" x14ac:dyDescent="0.3">
      <c r="M630"/>
      <c r="N630"/>
      <c r="O630"/>
      <c r="P630"/>
      <c r="Q630"/>
      <c r="R630"/>
      <c r="S630"/>
      <c r="T630"/>
      <c r="U630"/>
    </row>
    <row r="631" spans="13:21" x14ac:dyDescent="0.3">
      <c r="M631"/>
      <c r="N631"/>
      <c r="O631"/>
      <c r="P631"/>
      <c r="Q631"/>
      <c r="R631"/>
      <c r="S631"/>
      <c r="T631"/>
      <c r="U631"/>
    </row>
    <row r="632" spans="13:21" x14ac:dyDescent="0.3">
      <c r="M632"/>
      <c r="N632"/>
      <c r="O632"/>
      <c r="P632"/>
      <c r="Q632"/>
      <c r="R632"/>
      <c r="S632"/>
      <c r="T632"/>
      <c r="U632"/>
    </row>
    <row r="633" spans="13:21" x14ac:dyDescent="0.3">
      <c r="M633"/>
      <c r="N633"/>
      <c r="O633"/>
      <c r="P633"/>
      <c r="Q633"/>
      <c r="R633"/>
      <c r="S633"/>
      <c r="T633"/>
      <c r="U633"/>
    </row>
    <row r="634" spans="13:21" x14ac:dyDescent="0.3">
      <c r="M634"/>
      <c r="N634"/>
      <c r="O634"/>
      <c r="P634"/>
      <c r="Q634"/>
      <c r="R634"/>
      <c r="S634"/>
      <c r="T634"/>
      <c r="U634"/>
    </row>
    <row r="635" spans="13:21" x14ac:dyDescent="0.3">
      <c r="M635"/>
      <c r="N635"/>
      <c r="O635"/>
      <c r="P635"/>
      <c r="Q635"/>
      <c r="R635"/>
      <c r="S635"/>
      <c r="T635"/>
      <c r="U635"/>
    </row>
    <row r="636" spans="13:21" x14ac:dyDescent="0.3">
      <c r="M636"/>
      <c r="N636"/>
      <c r="O636"/>
      <c r="P636"/>
      <c r="Q636"/>
      <c r="R636"/>
      <c r="S636"/>
      <c r="T636"/>
      <c r="U636"/>
    </row>
    <row r="637" spans="13:21" x14ac:dyDescent="0.3">
      <c r="M637"/>
      <c r="N637"/>
      <c r="O637"/>
      <c r="P637"/>
      <c r="Q637"/>
      <c r="R637"/>
      <c r="S637"/>
      <c r="T637"/>
      <c r="U637"/>
    </row>
    <row r="638" spans="13:21" x14ac:dyDescent="0.3">
      <c r="M638"/>
      <c r="N638"/>
      <c r="O638"/>
      <c r="P638"/>
      <c r="Q638"/>
      <c r="R638"/>
      <c r="S638"/>
      <c r="T638"/>
      <c r="U638"/>
    </row>
    <row r="639" spans="13:21" x14ac:dyDescent="0.3">
      <c r="M639"/>
      <c r="N639"/>
      <c r="O639"/>
      <c r="P639"/>
      <c r="Q639"/>
      <c r="R639"/>
      <c r="S639"/>
      <c r="T639"/>
      <c r="U639"/>
    </row>
    <row r="640" spans="13:21" x14ac:dyDescent="0.3">
      <c r="M640"/>
      <c r="N640"/>
      <c r="O640"/>
      <c r="P640"/>
      <c r="Q640"/>
      <c r="R640"/>
      <c r="S640"/>
      <c r="T640"/>
      <c r="U640"/>
    </row>
    <row r="641" spans="13:21" x14ac:dyDescent="0.3">
      <c r="M641"/>
      <c r="N641"/>
      <c r="O641"/>
      <c r="P641"/>
      <c r="Q641"/>
      <c r="R641"/>
      <c r="S641"/>
      <c r="T641"/>
      <c r="U641"/>
    </row>
    <row r="642" spans="13:21" x14ac:dyDescent="0.3">
      <c r="M642"/>
      <c r="N642"/>
      <c r="O642"/>
      <c r="P642"/>
      <c r="Q642"/>
      <c r="R642"/>
      <c r="S642"/>
      <c r="T642"/>
      <c r="U642"/>
    </row>
    <row r="643" spans="13:21" x14ac:dyDescent="0.3">
      <c r="M643"/>
      <c r="N643"/>
      <c r="O643"/>
      <c r="P643"/>
      <c r="Q643"/>
      <c r="R643"/>
      <c r="S643"/>
      <c r="T643"/>
      <c r="U643"/>
    </row>
    <row r="644" spans="13:21" x14ac:dyDescent="0.3">
      <c r="M644"/>
      <c r="N644"/>
      <c r="O644"/>
      <c r="P644"/>
      <c r="Q644"/>
      <c r="R644"/>
      <c r="S644"/>
      <c r="T644"/>
      <c r="U644"/>
    </row>
    <row r="645" spans="13:21" x14ac:dyDescent="0.3">
      <c r="M645"/>
      <c r="N645"/>
      <c r="O645"/>
      <c r="P645"/>
      <c r="Q645"/>
      <c r="R645"/>
      <c r="S645"/>
      <c r="T645"/>
      <c r="U645"/>
    </row>
    <row r="646" spans="13:21" x14ac:dyDescent="0.3">
      <c r="M646"/>
      <c r="N646"/>
      <c r="O646"/>
      <c r="P646"/>
      <c r="Q646"/>
      <c r="R646"/>
      <c r="S646"/>
      <c r="T646"/>
      <c r="U646"/>
    </row>
    <row r="647" spans="13:21" x14ac:dyDescent="0.3">
      <c r="M647"/>
      <c r="N647"/>
      <c r="O647"/>
      <c r="P647"/>
      <c r="Q647"/>
      <c r="R647"/>
      <c r="S647"/>
      <c r="T647"/>
      <c r="U647"/>
    </row>
    <row r="648" spans="13:21" x14ac:dyDescent="0.3">
      <c r="M648"/>
      <c r="N648"/>
      <c r="O648"/>
      <c r="P648"/>
      <c r="Q648"/>
      <c r="R648"/>
      <c r="S648"/>
      <c r="T648"/>
      <c r="U648"/>
    </row>
    <row r="649" spans="13:21" x14ac:dyDescent="0.3">
      <c r="M649"/>
      <c r="N649"/>
      <c r="O649"/>
      <c r="P649"/>
      <c r="Q649"/>
      <c r="R649"/>
      <c r="S649"/>
      <c r="T649"/>
      <c r="U649"/>
    </row>
    <row r="650" spans="13:21" x14ac:dyDescent="0.3">
      <c r="M650"/>
      <c r="N650"/>
      <c r="O650"/>
      <c r="P650"/>
      <c r="Q650"/>
      <c r="R650"/>
      <c r="S650"/>
      <c r="T650"/>
      <c r="U650"/>
    </row>
    <row r="651" spans="13:21" x14ac:dyDescent="0.3">
      <c r="M651"/>
      <c r="N651"/>
      <c r="O651"/>
      <c r="P651"/>
      <c r="Q651"/>
      <c r="R651"/>
      <c r="S651"/>
      <c r="T651"/>
      <c r="U651"/>
    </row>
    <row r="652" spans="13:21" x14ac:dyDescent="0.3">
      <c r="M652"/>
      <c r="N652"/>
      <c r="O652"/>
      <c r="P652"/>
      <c r="Q652"/>
      <c r="R652"/>
      <c r="S652"/>
      <c r="T652"/>
      <c r="U652"/>
    </row>
    <row r="653" spans="13:21" x14ac:dyDescent="0.3">
      <c r="M653"/>
      <c r="N653"/>
      <c r="O653"/>
      <c r="P653"/>
      <c r="Q653"/>
      <c r="R653"/>
      <c r="S653"/>
      <c r="T653"/>
      <c r="U653"/>
    </row>
    <row r="654" spans="13:21" x14ac:dyDescent="0.3">
      <c r="M654"/>
      <c r="N654"/>
      <c r="O654"/>
      <c r="P654"/>
      <c r="Q654"/>
      <c r="R654"/>
      <c r="S654"/>
      <c r="T654"/>
      <c r="U654"/>
    </row>
    <row r="655" spans="13:21" x14ac:dyDescent="0.3">
      <c r="M655"/>
      <c r="N655"/>
      <c r="O655"/>
      <c r="P655"/>
      <c r="Q655"/>
      <c r="R655"/>
      <c r="S655"/>
      <c r="T655"/>
      <c r="U655"/>
    </row>
    <row r="656" spans="13:21" x14ac:dyDescent="0.3">
      <c r="M656"/>
      <c r="N656"/>
      <c r="O656"/>
      <c r="P656"/>
      <c r="Q656"/>
      <c r="R656"/>
      <c r="S656"/>
      <c r="T656"/>
      <c r="U656"/>
    </row>
    <row r="657" spans="13:21" x14ac:dyDescent="0.3">
      <c r="M657"/>
      <c r="N657"/>
      <c r="O657"/>
      <c r="P657"/>
      <c r="Q657"/>
      <c r="R657"/>
      <c r="S657"/>
      <c r="T657"/>
      <c r="U657"/>
    </row>
    <row r="658" spans="13:21" x14ac:dyDescent="0.3">
      <c r="M658"/>
      <c r="N658"/>
      <c r="O658"/>
      <c r="P658"/>
      <c r="Q658"/>
      <c r="R658"/>
      <c r="S658"/>
      <c r="T658"/>
      <c r="U658"/>
    </row>
    <row r="659" spans="13:21" x14ac:dyDescent="0.3">
      <c r="M659"/>
      <c r="N659"/>
      <c r="O659"/>
      <c r="P659"/>
      <c r="Q659"/>
      <c r="R659"/>
      <c r="S659"/>
      <c r="T659"/>
      <c r="U659"/>
    </row>
    <row r="660" spans="13:21" x14ac:dyDescent="0.3">
      <c r="M660"/>
      <c r="N660"/>
      <c r="O660"/>
      <c r="P660"/>
      <c r="Q660"/>
      <c r="R660"/>
      <c r="S660"/>
      <c r="T660"/>
      <c r="U660"/>
    </row>
    <row r="661" spans="13:21" x14ac:dyDescent="0.3">
      <c r="M661"/>
      <c r="N661"/>
      <c r="O661"/>
      <c r="P661"/>
      <c r="Q661"/>
      <c r="R661"/>
      <c r="S661"/>
      <c r="T661"/>
      <c r="U661"/>
    </row>
    <row r="662" spans="13:21" x14ac:dyDescent="0.3">
      <c r="M662"/>
      <c r="N662"/>
      <c r="O662"/>
      <c r="P662"/>
      <c r="Q662"/>
      <c r="R662"/>
      <c r="S662"/>
      <c r="T662"/>
      <c r="U662"/>
    </row>
    <row r="663" spans="13:21" x14ac:dyDescent="0.3">
      <c r="M663"/>
      <c r="N663"/>
      <c r="O663"/>
      <c r="P663"/>
      <c r="Q663"/>
      <c r="R663"/>
      <c r="S663"/>
      <c r="T663"/>
      <c r="U663"/>
    </row>
    <row r="664" spans="13:21" x14ac:dyDescent="0.3">
      <c r="M664"/>
      <c r="N664"/>
      <c r="O664"/>
      <c r="P664"/>
      <c r="Q664"/>
      <c r="R664"/>
      <c r="S664"/>
      <c r="T664"/>
      <c r="U664"/>
    </row>
    <row r="665" spans="13:21" x14ac:dyDescent="0.3">
      <c r="M665"/>
      <c r="N665"/>
      <c r="O665"/>
      <c r="P665"/>
      <c r="Q665"/>
      <c r="R665"/>
      <c r="S665"/>
      <c r="T665"/>
      <c r="U665"/>
    </row>
    <row r="666" spans="13:21" x14ac:dyDescent="0.3">
      <c r="M666"/>
      <c r="N666"/>
      <c r="O666"/>
      <c r="P666"/>
      <c r="Q666"/>
      <c r="R666"/>
      <c r="S666"/>
      <c r="T666"/>
      <c r="U666"/>
    </row>
    <row r="667" spans="13:21" x14ac:dyDescent="0.3">
      <c r="M667"/>
      <c r="N667"/>
      <c r="O667"/>
      <c r="P667"/>
      <c r="Q667"/>
      <c r="R667"/>
      <c r="S667"/>
      <c r="T667"/>
      <c r="U667"/>
    </row>
    <row r="668" spans="13:21" x14ac:dyDescent="0.3">
      <c r="M668"/>
      <c r="N668"/>
      <c r="O668"/>
      <c r="P668"/>
      <c r="Q668"/>
      <c r="R668"/>
      <c r="S668"/>
      <c r="T668"/>
      <c r="U668"/>
    </row>
    <row r="669" spans="13:21" x14ac:dyDescent="0.3">
      <c r="M669"/>
      <c r="N669"/>
      <c r="O669"/>
      <c r="P669"/>
      <c r="Q669"/>
      <c r="R669"/>
      <c r="S669"/>
      <c r="T669"/>
      <c r="U669"/>
    </row>
    <row r="670" spans="13:21" x14ac:dyDescent="0.3">
      <c r="M670"/>
      <c r="N670"/>
      <c r="O670"/>
      <c r="P670"/>
      <c r="Q670"/>
      <c r="R670"/>
      <c r="S670"/>
      <c r="T670"/>
      <c r="U670"/>
    </row>
    <row r="671" spans="13:21" x14ac:dyDescent="0.3">
      <c r="M671"/>
      <c r="N671"/>
      <c r="O671"/>
      <c r="P671"/>
      <c r="Q671"/>
      <c r="R671"/>
      <c r="S671"/>
      <c r="T671"/>
      <c r="U671"/>
    </row>
    <row r="672" spans="13:21" x14ac:dyDescent="0.3">
      <c r="M672"/>
      <c r="N672"/>
      <c r="O672"/>
      <c r="P672"/>
      <c r="Q672"/>
      <c r="R672"/>
      <c r="S672"/>
      <c r="T672"/>
      <c r="U672"/>
    </row>
    <row r="673" spans="13:21" x14ac:dyDescent="0.3">
      <c r="M673"/>
      <c r="N673"/>
      <c r="O673"/>
      <c r="P673"/>
      <c r="Q673"/>
      <c r="R673"/>
      <c r="S673"/>
      <c r="T673"/>
      <c r="U673"/>
    </row>
    <row r="674" spans="13:21" x14ac:dyDescent="0.3">
      <c r="M674"/>
      <c r="N674"/>
      <c r="O674"/>
      <c r="P674"/>
      <c r="Q674"/>
      <c r="R674"/>
      <c r="S674"/>
      <c r="T674"/>
      <c r="U674"/>
    </row>
    <row r="675" spans="13:21" x14ac:dyDescent="0.3">
      <c r="M675"/>
      <c r="N675"/>
      <c r="O675"/>
      <c r="P675"/>
      <c r="Q675"/>
      <c r="R675"/>
      <c r="S675"/>
      <c r="T675"/>
      <c r="U675"/>
    </row>
    <row r="676" spans="13:21" x14ac:dyDescent="0.3">
      <c r="M676"/>
      <c r="N676"/>
      <c r="O676"/>
      <c r="P676"/>
      <c r="Q676"/>
      <c r="R676"/>
      <c r="S676"/>
      <c r="T676"/>
      <c r="U676"/>
    </row>
    <row r="677" spans="13:21" x14ac:dyDescent="0.3">
      <c r="M677"/>
      <c r="N677"/>
      <c r="O677"/>
      <c r="P677"/>
      <c r="Q677"/>
      <c r="R677"/>
      <c r="S677"/>
      <c r="T677"/>
      <c r="U677"/>
    </row>
    <row r="678" spans="13:21" x14ac:dyDescent="0.3">
      <c r="M678"/>
      <c r="N678"/>
      <c r="O678"/>
      <c r="P678"/>
      <c r="Q678"/>
      <c r="R678"/>
      <c r="S678"/>
      <c r="T678"/>
      <c r="U678"/>
    </row>
    <row r="679" spans="13:21" x14ac:dyDescent="0.3">
      <c r="M679"/>
      <c r="N679"/>
      <c r="O679"/>
      <c r="P679"/>
      <c r="Q679"/>
      <c r="R679"/>
      <c r="S679"/>
      <c r="T679"/>
      <c r="U679"/>
    </row>
    <row r="680" spans="13:21" x14ac:dyDescent="0.3">
      <c r="M680"/>
      <c r="N680"/>
      <c r="O680"/>
      <c r="P680"/>
      <c r="Q680"/>
      <c r="R680"/>
      <c r="S680"/>
      <c r="T680"/>
      <c r="U680"/>
    </row>
    <row r="681" spans="13:21" x14ac:dyDescent="0.3">
      <c r="M681"/>
      <c r="N681"/>
      <c r="O681"/>
      <c r="P681"/>
      <c r="Q681"/>
      <c r="R681"/>
      <c r="S681"/>
      <c r="T681"/>
      <c r="U681"/>
    </row>
    <row r="682" spans="13:21" x14ac:dyDescent="0.3">
      <c r="M682"/>
      <c r="N682"/>
      <c r="O682"/>
      <c r="P682"/>
      <c r="Q682"/>
      <c r="R682"/>
      <c r="S682"/>
      <c r="T682"/>
      <c r="U682"/>
    </row>
    <row r="683" spans="13:21" x14ac:dyDescent="0.3">
      <c r="M683"/>
      <c r="N683"/>
      <c r="O683"/>
      <c r="P683"/>
      <c r="Q683"/>
      <c r="R683"/>
      <c r="S683"/>
      <c r="T683"/>
      <c r="U683"/>
    </row>
    <row r="684" spans="13:21" x14ac:dyDescent="0.3">
      <c r="M684"/>
      <c r="N684"/>
      <c r="O684"/>
      <c r="P684"/>
      <c r="Q684"/>
      <c r="R684"/>
      <c r="S684"/>
      <c r="T684"/>
      <c r="U684"/>
    </row>
    <row r="685" spans="13:21" x14ac:dyDescent="0.3">
      <c r="M685"/>
      <c r="N685"/>
      <c r="O685"/>
      <c r="P685"/>
      <c r="Q685"/>
      <c r="R685"/>
      <c r="S685"/>
      <c r="T685"/>
      <c r="U685"/>
    </row>
    <row r="686" spans="13:21" x14ac:dyDescent="0.3">
      <c r="M686"/>
      <c r="N686"/>
      <c r="O686"/>
      <c r="P686"/>
      <c r="Q686"/>
      <c r="R686"/>
      <c r="S686"/>
      <c r="T686"/>
      <c r="U686"/>
    </row>
    <row r="687" spans="13:21" x14ac:dyDescent="0.3">
      <c r="M687"/>
      <c r="N687"/>
      <c r="O687"/>
      <c r="P687"/>
      <c r="Q687"/>
      <c r="R687"/>
      <c r="S687"/>
      <c r="T687"/>
      <c r="U687"/>
    </row>
    <row r="688" spans="13:21" x14ac:dyDescent="0.3">
      <c r="M688"/>
      <c r="N688"/>
      <c r="O688"/>
      <c r="P688"/>
      <c r="Q688"/>
      <c r="R688"/>
      <c r="S688"/>
      <c r="T688"/>
      <c r="U688"/>
    </row>
    <row r="689" spans="13:21" x14ac:dyDescent="0.3">
      <c r="M689"/>
      <c r="N689"/>
      <c r="O689"/>
      <c r="P689"/>
      <c r="Q689"/>
      <c r="R689"/>
      <c r="S689"/>
      <c r="T689"/>
      <c r="U689"/>
    </row>
    <row r="690" spans="13:21" x14ac:dyDescent="0.3">
      <c r="M690"/>
      <c r="N690"/>
      <c r="O690"/>
      <c r="P690"/>
      <c r="Q690"/>
      <c r="R690"/>
      <c r="S690"/>
      <c r="T690"/>
      <c r="U690"/>
    </row>
    <row r="691" spans="13:21" x14ac:dyDescent="0.3">
      <c r="M691"/>
      <c r="N691"/>
      <c r="O691"/>
      <c r="P691"/>
      <c r="Q691"/>
      <c r="R691"/>
      <c r="S691"/>
      <c r="T691"/>
      <c r="U691"/>
    </row>
    <row r="692" spans="13:21" x14ac:dyDescent="0.3">
      <c r="M692"/>
      <c r="N692"/>
      <c r="O692"/>
      <c r="P692"/>
      <c r="Q692"/>
      <c r="R692"/>
      <c r="S692"/>
      <c r="T692"/>
      <c r="U692"/>
    </row>
    <row r="693" spans="13:21" x14ac:dyDescent="0.3">
      <c r="M693"/>
      <c r="N693"/>
      <c r="O693"/>
      <c r="P693"/>
      <c r="Q693"/>
      <c r="R693"/>
      <c r="S693"/>
      <c r="T693"/>
      <c r="U693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3"/>
  <sheetViews>
    <sheetView zoomScale="90" zoomScaleNormal="90" workbookViewId="0"/>
  </sheetViews>
  <sheetFormatPr defaultColWidth="9.109375" defaultRowHeight="14.4" x14ac:dyDescent="0.3"/>
  <cols>
    <col min="1" max="1" width="23" style="5" customWidth="1"/>
    <col min="2" max="2" width="18.77734375" style="5" customWidth="1"/>
    <col min="3" max="3" width="20.77734375" style="5" customWidth="1"/>
    <col min="4" max="4" width="18.77734375" style="5" customWidth="1"/>
    <col min="5" max="5" width="3.77734375" style="5" customWidth="1"/>
    <col min="6" max="6" width="12" style="5" customWidth="1"/>
    <col min="7" max="7" width="7" style="5" customWidth="1"/>
    <col min="8" max="20" width="12.77734375" style="5" customWidth="1"/>
    <col min="21" max="21" width="9.109375" style="5"/>
    <col min="22" max="22" width="0" style="34" hidden="1" customWidth="1"/>
    <col min="23" max="16384" width="9.109375" style="5"/>
  </cols>
  <sheetData>
    <row r="1" spans="1:24" x14ac:dyDescent="0.3">
      <c r="K1" s="46" t="s">
        <v>642</v>
      </c>
      <c r="L1" s="47"/>
      <c r="M1" s="47"/>
      <c r="N1" s="47"/>
      <c r="O1" s="47"/>
      <c r="P1" s="47"/>
      <c r="Q1" s="47"/>
      <c r="R1" s="47"/>
      <c r="S1" s="47"/>
      <c r="T1" s="48"/>
    </row>
    <row r="2" spans="1:24" x14ac:dyDescent="0.3">
      <c r="K2" s="43" t="s">
        <v>217</v>
      </c>
      <c r="L2" s="44"/>
      <c r="M2" s="44"/>
      <c r="N2" s="44"/>
      <c r="O2" s="44"/>
      <c r="P2" s="44"/>
      <c r="Q2" s="44"/>
      <c r="R2" s="44"/>
      <c r="S2" s="45"/>
    </row>
    <row r="3" spans="1:24" ht="43.2" x14ac:dyDescent="0.3">
      <c r="A3" s="6" t="s">
        <v>218</v>
      </c>
      <c r="B3" s="7"/>
      <c r="C3" s="7"/>
      <c r="D3" s="8"/>
      <c r="E3" s="9"/>
      <c r="G3" s="10" t="s">
        <v>219</v>
      </c>
      <c r="H3" s="10" t="s">
        <v>225</v>
      </c>
      <c r="I3" s="10" t="s">
        <v>262</v>
      </c>
      <c r="J3" s="11" t="s">
        <v>226</v>
      </c>
      <c r="K3" s="10" t="s">
        <v>627</v>
      </c>
      <c r="L3" s="10" t="s">
        <v>223</v>
      </c>
      <c r="M3" s="10" t="s">
        <v>261</v>
      </c>
      <c r="N3" s="10" t="s">
        <v>263</v>
      </c>
      <c r="O3" s="10" t="s">
        <v>628</v>
      </c>
      <c r="P3" s="10" t="s">
        <v>264</v>
      </c>
      <c r="Q3" s="10" t="s">
        <v>629</v>
      </c>
      <c r="R3" s="10" t="s">
        <v>630</v>
      </c>
      <c r="S3" s="10" t="s">
        <v>632</v>
      </c>
      <c r="T3" s="10" t="s">
        <v>644</v>
      </c>
      <c r="V3" s="35" t="s">
        <v>387</v>
      </c>
    </row>
    <row r="4" spans="1:24" x14ac:dyDescent="0.3">
      <c r="A4" s="12" t="s">
        <v>634</v>
      </c>
      <c r="B4" s="13">
        <v>80</v>
      </c>
      <c r="C4" s="12" t="s">
        <v>638</v>
      </c>
      <c r="D4" s="25" t="s">
        <v>158</v>
      </c>
      <c r="E4" s="14"/>
      <c r="G4" s="15">
        <f>B4</f>
        <v>80</v>
      </c>
      <c r="H4" s="5" t="s">
        <v>128</v>
      </c>
      <c r="I4" s="33">
        <f>IF('Model 1'!$B$330="C",$B$5*(1+'Model 1'!$B$329)^(V4-1),IF('Model 1'!$B$330="S",$B$5*(1+'Model 1'!$B$329*(V4-1)),$B$5))</f>
        <v>300</v>
      </c>
      <c r="J4" s="16">
        <f>'Model 1'!EMBLEMBase</f>
        <v>0.52347225741415115</v>
      </c>
      <c r="K4" s="16">
        <f>INDEX('Model 1'!EMBLEMFac6,MATCH(D7,'Model 1'!D8:D10,0))</f>
        <v>0.96916776256557036</v>
      </c>
      <c r="L4" s="16">
        <f>INDEX('Model 1'!EMBLEMFac15,MATCH(B6,'Model 1'!G8:G16,0))</f>
        <v>0.98624335465829094</v>
      </c>
      <c r="M4" s="16">
        <f>INDEX('Model 1'!EMBLEMFac21Fac22,MATCH(D6,'Model 1'!$B$21:$B$39,0),MATCH(D4,'Model 1'!C20:F20,0))</f>
        <v>1.8351169303884849</v>
      </c>
      <c r="N4" s="16">
        <f>INDEX('Model 1'!EMBLEMFac9Fac18,MATCH(I4,'Model 1'!$A$45:$A$74,1),MATCH($D$5,'Model 1'!$C$44:$G$44,0))</f>
        <v>0.57345782300694315</v>
      </c>
      <c r="O4" s="16">
        <f>INDEX('Model 1'!EMBLEMFac21Fac18,MATCH(I4,'Model 1'!$A$80:$A$109,1),MATCH($D$4,'Model 1'!$C$79:$F$79,0))</f>
        <v>0.8512053780955311</v>
      </c>
      <c r="P4" s="16">
        <f>INDEX('Model 1'!EMBLEMFac22Fac19,MATCH(B4,'Model 1'!B115:B180,0),MATCH(D6,'Model 1'!$C$114:$U$114,0))</f>
        <v>0.96967377967050727</v>
      </c>
      <c r="Q4" s="16">
        <f>INDEX('Model 1'!EMBLEMFac21Fac25,MATCH(B7,'Model 1'!B186:B197,0),MATCH(D4,'Model 1'!C185:F185,0))</f>
        <v>0.98034764327780921</v>
      </c>
      <c r="R4" s="16">
        <f>INDEX('Model 1'!EMBLEMFac13Fac28,MATCH($B$9,'Model 1'!$B$332:$B$356,0),MATCH($D$8,'Model 1'!$C$331:$J$331,0))</f>
        <v>1.004679405109753</v>
      </c>
      <c r="S4" s="16">
        <f>IFERROR(INDEX('Model 1'!EMBLEMFac21Fac26,MATCH(H4,'Model 1'!$H$203:$H$324,0),MATCH($D$4,'Model 1'!$C$202:$F$202,0)),S3)</f>
        <v>1.2391881289764541</v>
      </c>
      <c r="T4" s="16">
        <f t="shared" ref="T4:T67" si="0">MIN(1,PRODUCT(J4:S4))</f>
        <v>0.53045287554564513</v>
      </c>
      <c r="V4" s="34">
        <v>1</v>
      </c>
      <c r="W4" s="17"/>
      <c r="X4" s="17"/>
    </row>
    <row r="5" spans="1:24" x14ac:dyDescent="0.3">
      <c r="A5" s="12" t="s">
        <v>635</v>
      </c>
      <c r="B5" s="32">
        <v>300</v>
      </c>
      <c r="C5" s="12" t="s">
        <v>220</v>
      </c>
      <c r="D5" s="25" t="s">
        <v>195</v>
      </c>
      <c r="E5" s="14"/>
      <c r="G5" s="18">
        <f>G4</f>
        <v>80</v>
      </c>
      <c r="H5" s="5" t="s">
        <v>129</v>
      </c>
      <c r="I5" s="33">
        <f>IF('Model 1'!$B$330="C",$B$5*(1+'Model 1'!$B$329)^(V5-1),IF('Model 1'!$B$330="S",$B$5*(1+'Model 1'!$B$329*(V5-1)),$B$5))</f>
        <v>300</v>
      </c>
      <c r="J5" s="16">
        <f t="shared" ref="J5:K20" si="1">J4</f>
        <v>0.52347225741415115</v>
      </c>
      <c r="K5" s="16">
        <f>K4</f>
        <v>0.96916776256557036</v>
      </c>
      <c r="L5" s="16">
        <f>L4</f>
        <v>0.98624335465829094</v>
      </c>
      <c r="M5" s="16">
        <f>M4</f>
        <v>1.8351169303884849</v>
      </c>
      <c r="N5" s="16">
        <f>INDEX('Model 1'!EMBLEMFac9Fac18,MATCH(I5,'Model 1'!$A$45:$A$74,1),MATCH($D$5,'Model 1'!$C$44:$G$44,0))</f>
        <v>0.57345782300694315</v>
      </c>
      <c r="O5" s="16">
        <f>INDEX('Model 1'!EMBLEMFac21Fac18,MATCH(I5,'Model 1'!$A$80:$A$109,1),MATCH($D$4,'Model 1'!$C$79:$F$79,0))</f>
        <v>0.8512053780955311</v>
      </c>
      <c r="P5" s="16">
        <f>P4</f>
        <v>0.96967377967050727</v>
      </c>
      <c r="Q5" s="16">
        <f>Q4</f>
        <v>0.98034764327780921</v>
      </c>
      <c r="R5" s="16">
        <f>R4</f>
        <v>1.004679405109753</v>
      </c>
      <c r="S5" s="16">
        <f>IFERROR(INDEX('Model 1'!EMBLEMFac21Fac26,MATCH(H5,'Model 1'!$H$203:$H$324,0),MATCH($D$4,'Model 1'!$C$202:$F$202,0)),S4)</f>
        <v>1.1532731433821022</v>
      </c>
      <c r="T5" s="16">
        <f t="shared" si="0"/>
        <v>0.49367569047155169</v>
      </c>
      <c r="V5" s="34">
        <f>V4</f>
        <v>1</v>
      </c>
      <c r="W5" s="17"/>
      <c r="X5" s="17"/>
    </row>
    <row r="6" spans="1:24" x14ac:dyDescent="0.3">
      <c r="A6" s="12" t="s">
        <v>636</v>
      </c>
      <c r="B6" s="25" t="s">
        <v>132</v>
      </c>
      <c r="C6" s="12" t="s">
        <v>639</v>
      </c>
      <c r="D6" s="25" t="s">
        <v>139</v>
      </c>
      <c r="E6" s="14"/>
      <c r="G6" s="18">
        <f t="shared" ref="G6:G15" si="2">G5</f>
        <v>80</v>
      </c>
      <c r="H6" s="5" t="s">
        <v>130</v>
      </c>
      <c r="I6" s="33">
        <f>IF('Model 1'!$B$330="C",$B$5*(1+'Model 1'!$B$329)^(V6-1),IF('Model 1'!$B$330="S",$B$5*(1+'Model 1'!$B$329*(V6-1)),$B$5))</f>
        <v>300</v>
      </c>
      <c r="J6" s="16">
        <f t="shared" si="1"/>
        <v>0.52347225741415115</v>
      </c>
      <c r="K6" s="16">
        <f t="shared" si="1"/>
        <v>0.96916776256557036</v>
      </c>
      <c r="L6" s="16">
        <f t="shared" ref="L6:M6" si="3">L5</f>
        <v>0.98624335465829094</v>
      </c>
      <c r="M6" s="16">
        <f t="shared" si="3"/>
        <v>1.8351169303884849</v>
      </c>
      <c r="N6" s="16">
        <f>INDEX('Model 1'!EMBLEMFac9Fac18,MATCH(I6,'Model 1'!$A$45:$A$74,1),MATCH($D$5,'Model 1'!$C$44:$G$44,0))</f>
        <v>0.57345782300694315</v>
      </c>
      <c r="O6" s="16">
        <f>INDEX('Model 1'!EMBLEMFac21Fac18,MATCH(I6,'Model 1'!$A$80:$A$109,1),MATCH($D$4,'Model 1'!$C$79:$F$79,0))</f>
        <v>0.8512053780955311</v>
      </c>
      <c r="P6" s="16">
        <f t="shared" ref="P6:Q6" si="4">P5</f>
        <v>0.96967377967050727</v>
      </c>
      <c r="Q6" s="16">
        <f t="shared" si="4"/>
        <v>0.98034764327780921</v>
      </c>
      <c r="R6" s="16">
        <f t="shared" ref="R6" si="5">R5</f>
        <v>1.004679405109753</v>
      </c>
      <c r="S6" s="16">
        <f>IFERROR(INDEX('Model 1'!EMBLEMFac21Fac26,MATCH(H6,'Model 1'!$H$203:$H$324,0),MATCH($D$4,'Model 1'!$C$202:$F$202,0)),S5)</f>
        <v>1.0737085970787676</v>
      </c>
      <c r="T6" s="16">
        <f t="shared" si="0"/>
        <v>0.45961690521434528</v>
      </c>
      <c r="V6" s="34">
        <f t="shared" ref="V6:V15" si="6">V5</f>
        <v>1</v>
      </c>
      <c r="W6" s="17"/>
      <c r="X6" s="17"/>
    </row>
    <row r="7" spans="1:24" x14ac:dyDescent="0.3">
      <c r="A7" s="12" t="s">
        <v>637</v>
      </c>
      <c r="B7" s="25" t="s">
        <v>212</v>
      </c>
      <c r="C7" s="12" t="s">
        <v>222</v>
      </c>
      <c r="D7" s="25" t="s">
        <v>126</v>
      </c>
      <c r="E7" s="14"/>
      <c r="G7" s="18">
        <f t="shared" si="2"/>
        <v>80</v>
      </c>
      <c r="H7" s="5" t="s">
        <v>131</v>
      </c>
      <c r="I7" s="33">
        <f>IF('Model 1'!$B$330="C",$B$5*(1+'Model 1'!$B$329)^(V7-1),IF('Model 1'!$B$330="S",$B$5*(1+'Model 1'!$B$329*(V7-1)),$B$5))</f>
        <v>300</v>
      </c>
      <c r="J7" s="16">
        <f t="shared" si="1"/>
        <v>0.52347225741415115</v>
      </c>
      <c r="K7" s="16">
        <f t="shared" si="1"/>
        <v>0.96916776256557036</v>
      </c>
      <c r="L7" s="16">
        <f t="shared" ref="L7:M7" si="7">L6</f>
        <v>0.98624335465829094</v>
      </c>
      <c r="M7" s="16">
        <f t="shared" si="7"/>
        <v>1.8351169303884849</v>
      </c>
      <c r="N7" s="16">
        <f>INDEX('Model 1'!EMBLEMFac9Fac18,MATCH(I7,'Model 1'!$A$45:$A$74,1),MATCH($D$5,'Model 1'!$C$44:$G$44,0))</f>
        <v>0.57345782300694315</v>
      </c>
      <c r="O7" s="16">
        <f>INDEX('Model 1'!EMBLEMFac21Fac18,MATCH(I7,'Model 1'!$A$80:$A$109,1),MATCH($D$4,'Model 1'!$C$79:$F$79,0))</f>
        <v>0.8512053780955311</v>
      </c>
      <c r="P7" s="16">
        <f t="shared" ref="P7:Q7" si="8">P6</f>
        <v>0.96967377967050727</v>
      </c>
      <c r="Q7" s="16">
        <f t="shared" si="8"/>
        <v>0.98034764327780921</v>
      </c>
      <c r="R7" s="16">
        <f t="shared" ref="R7" si="9">R6</f>
        <v>1.004679405109753</v>
      </c>
      <c r="S7" s="16">
        <f>IFERROR(INDEX('Model 1'!EMBLEMFac21Fac26,MATCH(H7,'Model 1'!$H$203:$H$324,0),MATCH($D$4,'Model 1'!$C$202:$F$202,0)),S6)</f>
        <v>1</v>
      </c>
      <c r="T7" s="16">
        <f t="shared" si="0"/>
        <v>0.42806484595990213</v>
      </c>
      <c r="V7" s="34">
        <f t="shared" si="6"/>
        <v>1</v>
      </c>
      <c r="W7" s="17"/>
      <c r="X7" s="17"/>
    </row>
    <row r="8" spans="1:24" x14ac:dyDescent="0.3">
      <c r="A8" s="12" t="s">
        <v>221</v>
      </c>
      <c r="B8" s="25" t="s">
        <v>123</v>
      </c>
      <c r="C8" s="12" t="s">
        <v>640</v>
      </c>
      <c r="D8" s="13" t="s">
        <v>229</v>
      </c>
      <c r="E8" s="19"/>
      <c r="G8" s="18">
        <f t="shared" si="2"/>
        <v>80</v>
      </c>
      <c r="H8" s="5" t="s">
        <v>132</v>
      </c>
      <c r="I8" s="33">
        <f>IF('Model 1'!$B$330="C",$B$5*(1+'Model 1'!$B$329)^(V8-1),IF('Model 1'!$B$330="S",$B$5*(1+'Model 1'!$B$329*(V8-1)),$B$5))</f>
        <v>300</v>
      </c>
      <c r="J8" s="16">
        <f t="shared" si="1"/>
        <v>0.52347225741415115</v>
      </c>
      <c r="K8" s="16">
        <f t="shared" si="1"/>
        <v>0.96916776256557036</v>
      </c>
      <c r="L8" s="16">
        <f t="shared" ref="L8:M8" si="10">L7</f>
        <v>0.98624335465829094</v>
      </c>
      <c r="M8" s="16">
        <f t="shared" si="10"/>
        <v>1.8351169303884849</v>
      </c>
      <c r="N8" s="16">
        <f>INDEX('Model 1'!EMBLEMFac9Fac18,MATCH(I8,'Model 1'!$A$45:$A$74,1),MATCH($D$5,'Model 1'!$C$44:$G$44,0))</f>
        <v>0.57345782300694315</v>
      </c>
      <c r="O8" s="16">
        <f>INDEX('Model 1'!EMBLEMFac21Fac18,MATCH(I8,'Model 1'!$A$80:$A$109,1),MATCH($D$4,'Model 1'!$C$79:$F$79,0))</f>
        <v>0.8512053780955311</v>
      </c>
      <c r="P8" s="16">
        <f t="shared" ref="P8:Q8" si="11">P7</f>
        <v>0.96967377967050727</v>
      </c>
      <c r="Q8" s="16">
        <f t="shared" si="11"/>
        <v>0.98034764327780921</v>
      </c>
      <c r="R8" s="16">
        <f t="shared" ref="R8" si="12">R7</f>
        <v>1.004679405109753</v>
      </c>
      <c r="S8" s="16">
        <f>IFERROR(INDEX('Model 1'!EMBLEMFac21Fac26,MATCH(H8,'Model 1'!$H$203:$H$324,0),MATCH($D$4,'Model 1'!$C$202:$F$202,0)),S7)</f>
        <v>1.0156249048295647</v>
      </c>
      <c r="T8" s="16">
        <f t="shared" si="0"/>
        <v>0.43475331843890785</v>
      </c>
      <c r="V8" s="34">
        <f t="shared" si="6"/>
        <v>1</v>
      </c>
      <c r="W8" s="17"/>
      <c r="X8" s="17"/>
    </row>
    <row r="9" spans="1:24" x14ac:dyDescent="0.3">
      <c r="A9" s="12" t="s">
        <v>633</v>
      </c>
      <c r="B9" s="13" t="s">
        <v>245</v>
      </c>
      <c r="C9" s="27"/>
      <c r="D9" s="28"/>
      <c r="E9" s="19"/>
      <c r="G9" s="18">
        <f t="shared" si="2"/>
        <v>80</v>
      </c>
      <c r="H9" s="5" t="s">
        <v>133</v>
      </c>
      <c r="I9" s="33">
        <f>IF('Model 1'!$B$330="C",$B$5*(1+'Model 1'!$B$329)^(V9-1),IF('Model 1'!$B$330="S",$B$5*(1+'Model 1'!$B$329*(V9-1)),$B$5))</f>
        <v>300</v>
      </c>
      <c r="J9" s="16">
        <f t="shared" si="1"/>
        <v>0.52347225741415115</v>
      </c>
      <c r="K9" s="16">
        <f t="shared" si="1"/>
        <v>0.96916776256557036</v>
      </c>
      <c r="L9" s="16">
        <f t="shared" ref="L9:M9" si="13">L8</f>
        <v>0.98624335465829094</v>
      </c>
      <c r="M9" s="16">
        <f t="shared" si="13"/>
        <v>1.8351169303884849</v>
      </c>
      <c r="N9" s="16">
        <f>INDEX('Model 1'!EMBLEMFac9Fac18,MATCH(I9,'Model 1'!$A$45:$A$74,1),MATCH($D$5,'Model 1'!$C$44:$G$44,0))</f>
        <v>0.57345782300694315</v>
      </c>
      <c r="O9" s="16">
        <f>INDEX('Model 1'!EMBLEMFac21Fac18,MATCH(I9,'Model 1'!$A$80:$A$109,1),MATCH($D$4,'Model 1'!$C$79:$F$79,0))</f>
        <v>0.8512053780955311</v>
      </c>
      <c r="P9" s="16">
        <f t="shared" ref="P9:Q9" si="14">P8</f>
        <v>0.96967377967050727</v>
      </c>
      <c r="Q9" s="16">
        <f t="shared" si="14"/>
        <v>0.98034764327780921</v>
      </c>
      <c r="R9" s="16">
        <f t="shared" ref="R9" si="15">R8</f>
        <v>1.004679405109753</v>
      </c>
      <c r="S9" s="16">
        <f>IFERROR(INDEX('Model 1'!EMBLEMFac21Fac26,MATCH(H9,'Model 1'!$H$203:$H$324,0),MATCH($D$4,'Model 1'!$C$202:$F$202,0)),S8)</f>
        <v>1.0473284368020876</v>
      </c>
      <c r="T9" s="16">
        <f t="shared" si="0"/>
        <v>0.44832448596911073</v>
      </c>
      <c r="V9" s="34">
        <f t="shared" si="6"/>
        <v>1</v>
      </c>
      <c r="W9" s="17"/>
      <c r="X9" s="17"/>
    </row>
    <row r="10" spans="1:24" x14ac:dyDescent="0.3">
      <c r="A10" s="26"/>
      <c r="B10" s="20"/>
      <c r="C10" s="20"/>
      <c r="D10" s="20"/>
      <c r="E10" s="21"/>
      <c r="G10" s="18">
        <f t="shared" si="2"/>
        <v>80</v>
      </c>
      <c r="H10" s="5" t="s">
        <v>270</v>
      </c>
      <c r="I10" s="33">
        <f>IF('Model 1'!$B$330="C",$B$5*(1+'Model 1'!$B$329)^(V10-1),IF('Model 1'!$B$330="S",$B$5*(1+'Model 1'!$B$329*(V10-1)),$B$5))</f>
        <v>300</v>
      </c>
      <c r="J10" s="16">
        <f t="shared" si="1"/>
        <v>0.52347225741415115</v>
      </c>
      <c r="K10" s="16">
        <f t="shared" si="1"/>
        <v>0.96916776256557036</v>
      </c>
      <c r="L10" s="16">
        <f t="shared" ref="L10:M10" si="16">L9</f>
        <v>0.98624335465829094</v>
      </c>
      <c r="M10" s="16">
        <f t="shared" si="16"/>
        <v>1.8351169303884849</v>
      </c>
      <c r="N10" s="16">
        <f>INDEX('Model 1'!EMBLEMFac9Fac18,MATCH(I10,'Model 1'!$A$45:$A$74,1),MATCH($D$5,'Model 1'!$C$44:$G$44,0))</f>
        <v>0.57345782300694315</v>
      </c>
      <c r="O10" s="16">
        <f>INDEX('Model 1'!EMBLEMFac21Fac18,MATCH(I10,'Model 1'!$A$80:$A$109,1),MATCH($D$4,'Model 1'!$C$79:$F$79,0))</f>
        <v>0.8512053780955311</v>
      </c>
      <c r="P10" s="16">
        <f t="shared" ref="P10:Q10" si="17">P9</f>
        <v>0.96967377967050727</v>
      </c>
      <c r="Q10" s="16">
        <f t="shared" si="17"/>
        <v>0.98034764327780921</v>
      </c>
      <c r="R10" s="16">
        <f t="shared" ref="R10" si="18">R9</f>
        <v>1.004679405109753</v>
      </c>
      <c r="S10" s="16">
        <f>IFERROR(INDEX('Model 1'!EMBLEMFac21Fac26,MATCH(H10,'Model 1'!$H$203:$H$324,0),MATCH($D$4,'Model 1'!$C$202:$F$202,0)),S9)</f>
        <v>1.0745287386204121</v>
      </c>
      <c r="T10" s="16">
        <f t="shared" si="0"/>
        <v>0.45996797897703462</v>
      </c>
      <c r="V10" s="34">
        <f t="shared" si="6"/>
        <v>1</v>
      </c>
      <c r="W10" s="17"/>
      <c r="X10" s="17"/>
    </row>
    <row r="11" spans="1:24" x14ac:dyDescent="0.3">
      <c r="G11" s="18">
        <f t="shared" si="2"/>
        <v>80</v>
      </c>
      <c r="H11" s="5" t="s">
        <v>271</v>
      </c>
      <c r="I11" s="33">
        <f>IF('Model 1'!$B$330="C",$B$5*(1+'Model 1'!$B$329)^(V11-1),IF('Model 1'!$B$330="S",$B$5*(1+'Model 1'!$B$329*(V11-1)),$B$5))</f>
        <v>300</v>
      </c>
      <c r="J11" s="16">
        <f t="shared" si="1"/>
        <v>0.52347225741415115</v>
      </c>
      <c r="K11" s="16">
        <f t="shared" si="1"/>
        <v>0.96916776256557036</v>
      </c>
      <c r="L11" s="16">
        <f t="shared" ref="L11:M11" si="19">L10</f>
        <v>0.98624335465829094</v>
      </c>
      <c r="M11" s="16">
        <f t="shared" si="19"/>
        <v>1.8351169303884849</v>
      </c>
      <c r="N11" s="16">
        <f>INDEX('Model 1'!EMBLEMFac9Fac18,MATCH(I11,'Model 1'!$A$45:$A$74,1),MATCH($D$5,'Model 1'!$C$44:$G$44,0))</f>
        <v>0.57345782300694315</v>
      </c>
      <c r="O11" s="16">
        <f>INDEX('Model 1'!EMBLEMFac21Fac18,MATCH(I11,'Model 1'!$A$80:$A$109,1),MATCH($D$4,'Model 1'!$C$79:$F$79,0))</f>
        <v>0.8512053780955311</v>
      </c>
      <c r="P11" s="16">
        <f t="shared" ref="P11:Q11" si="20">P10</f>
        <v>0.96967377967050727</v>
      </c>
      <c r="Q11" s="16">
        <f t="shared" si="20"/>
        <v>0.98034764327780921</v>
      </c>
      <c r="R11" s="16">
        <f t="shared" ref="R11" si="21">R10</f>
        <v>1.004679405109753</v>
      </c>
      <c r="S11" s="16">
        <f>IFERROR(INDEX('Model 1'!EMBLEMFac21Fac26,MATCH(H11,'Model 1'!$H$203:$H$324,0),MATCH($D$4,'Model 1'!$C$202:$F$202,0)),S10)</f>
        <v>1.0975518083554985</v>
      </c>
      <c r="T11" s="16">
        <f t="shared" si="0"/>
        <v>0.46982334577670848</v>
      </c>
      <c r="V11" s="34">
        <f t="shared" si="6"/>
        <v>1</v>
      </c>
      <c r="W11" s="17"/>
      <c r="X11" s="17"/>
    </row>
    <row r="12" spans="1:24" x14ac:dyDescent="0.3">
      <c r="G12" s="18">
        <f t="shared" si="2"/>
        <v>80</v>
      </c>
      <c r="H12" s="5" t="s">
        <v>272</v>
      </c>
      <c r="I12" s="33">
        <f>IF('Model 1'!$B$330="C",$B$5*(1+'Model 1'!$B$329)^(V12-1),IF('Model 1'!$B$330="S",$B$5*(1+'Model 1'!$B$329*(V12-1)),$B$5))</f>
        <v>300</v>
      </c>
      <c r="J12" s="16">
        <f t="shared" si="1"/>
        <v>0.52347225741415115</v>
      </c>
      <c r="K12" s="16">
        <f t="shared" si="1"/>
        <v>0.96916776256557036</v>
      </c>
      <c r="L12" s="16">
        <f t="shared" ref="L12:M12" si="22">L11</f>
        <v>0.98624335465829094</v>
      </c>
      <c r="M12" s="16">
        <f t="shared" si="22"/>
        <v>1.8351169303884849</v>
      </c>
      <c r="N12" s="16">
        <f>INDEX('Model 1'!EMBLEMFac9Fac18,MATCH(I12,'Model 1'!$A$45:$A$74,1),MATCH($D$5,'Model 1'!$C$44:$G$44,0))</f>
        <v>0.57345782300694315</v>
      </c>
      <c r="O12" s="16">
        <f>INDEX('Model 1'!EMBLEMFac21Fac18,MATCH(I12,'Model 1'!$A$80:$A$109,1),MATCH($D$4,'Model 1'!$C$79:$F$79,0))</f>
        <v>0.8512053780955311</v>
      </c>
      <c r="P12" s="16">
        <f t="shared" ref="P12:Q12" si="23">P11</f>
        <v>0.96967377967050727</v>
      </c>
      <c r="Q12" s="16">
        <f t="shared" si="23"/>
        <v>0.98034764327780921</v>
      </c>
      <c r="R12" s="16">
        <f t="shared" ref="R12" si="24">R11</f>
        <v>1.004679405109753</v>
      </c>
      <c r="S12" s="16">
        <f>IFERROR(INDEX('Model 1'!EMBLEMFac21Fac26,MATCH(H12,'Model 1'!$H$203:$H$324,0),MATCH($D$4,'Model 1'!$C$202:$F$202,0)),S11)</f>
        <v>1.1167750201849553</v>
      </c>
      <c r="T12" s="16">
        <f t="shared" si="0"/>
        <v>0.47805212698733951</v>
      </c>
      <c r="V12" s="34">
        <f t="shared" si="6"/>
        <v>1</v>
      </c>
      <c r="W12" s="17"/>
      <c r="X12" s="17"/>
    </row>
    <row r="13" spans="1:24" x14ac:dyDescent="0.3">
      <c r="G13" s="18">
        <f t="shared" si="2"/>
        <v>80</v>
      </c>
      <c r="H13" s="5" t="s">
        <v>273</v>
      </c>
      <c r="I13" s="33">
        <f>IF('Model 1'!$B$330="C",$B$5*(1+'Model 1'!$B$329)^(V13-1),IF('Model 1'!$B$330="S",$B$5*(1+'Model 1'!$B$329*(V13-1)),$B$5))</f>
        <v>300</v>
      </c>
      <c r="J13" s="16">
        <f t="shared" si="1"/>
        <v>0.52347225741415115</v>
      </c>
      <c r="K13" s="16">
        <f t="shared" si="1"/>
        <v>0.96916776256557036</v>
      </c>
      <c r="L13" s="16">
        <f t="shared" ref="L13:M13" si="25">L12</f>
        <v>0.98624335465829094</v>
      </c>
      <c r="M13" s="16">
        <f t="shared" si="25"/>
        <v>1.8351169303884849</v>
      </c>
      <c r="N13" s="16">
        <f>INDEX('Model 1'!EMBLEMFac9Fac18,MATCH(I13,'Model 1'!$A$45:$A$74,1),MATCH($D$5,'Model 1'!$C$44:$G$44,0))</f>
        <v>0.57345782300694315</v>
      </c>
      <c r="O13" s="16">
        <f>INDEX('Model 1'!EMBLEMFac21Fac18,MATCH(I13,'Model 1'!$A$80:$A$109,1),MATCH($D$4,'Model 1'!$C$79:$F$79,0))</f>
        <v>0.8512053780955311</v>
      </c>
      <c r="P13" s="16">
        <f t="shared" ref="P13:Q13" si="26">P12</f>
        <v>0.96967377967050727</v>
      </c>
      <c r="Q13" s="16">
        <f t="shared" si="26"/>
        <v>0.98034764327780921</v>
      </c>
      <c r="R13" s="16">
        <f t="shared" ref="R13" si="27">R12</f>
        <v>1.004679405109753</v>
      </c>
      <c r="S13" s="16">
        <f>IFERROR(INDEX('Model 1'!EMBLEMFac21Fac26,MATCH(H13,'Model 1'!$H$203:$H$324,0),MATCH($D$4,'Model 1'!$C$202:$F$202,0)),S12)</f>
        <v>1.1326048167722846</v>
      </c>
      <c r="T13" s="16">
        <f t="shared" si="0"/>
        <v>0.48482830642507119</v>
      </c>
      <c r="V13" s="34">
        <f t="shared" si="6"/>
        <v>1</v>
      </c>
      <c r="W13" s="17"/>
      <c r="X13" s="17"/>
    </row>
    <row r="14" spans="1:24" x14ac:dyDescent="0.3">
      <c r="G14" s="18">
        <f t="shared" si="2"/>
        <v>80</v>
      </c>
      <c r="H14" s="5" t="s">
        <v>274</v>
      </c>
      <c r="I14" s="33">
        <f>IF('Model 1'!$B$330="C",$B$5*(1+'Model 1'!$B$329)^(V14-1),IF('Model 1'!$B$330="S",$B$5*(1+'Model 1'!$B$329*(V14-1)),$B$5))</f>
        <v>300</v>
      </c>
      <c r="J14" s="16">
        <f t="shared" si="1"/>
        <v>0.52347225741415115</v>
      </c>
      <c r="K14" s="16">
        <f t="shared" si="1"/>
        <v>0.96916776256557036</v>
      </c>
      <c r="L14" s="16">
        <f t="shared" ref="L14:M14" si="28">L13</f>
        <v>0.98624335465829094</v>
      </c>
      <c r="M14" s="16">
        <f t="shared" si="28"/>
        <v>1.8351169303884849</v>
      </c>
      <c r="N14" s="16">
        <f>INDEX('Model 1'!EMBLEMFac9Fac18,MATCH(I14,'Model 1'!$A$45:$A$74,1),MATCH($D$5,'Model 1'!$C$44:$G$44,0))</f>
        <v>0.57345782300694315</v>
      </c>
      <c r="O14" s="16">
        <f>INDEX('Model 1'!EMBLEMFac21Fac18,MATCH(I14,'Model 1'!$A$80:$A$109,1),MATCH($D$4,'Model 1'!$C$79:$F$79,0))</f>
        <v>0.8512053780955311</v>
      </c>
      <c r="P14" s="16">
        <f t="shared" ref="P14:Q14" si="29">P13</f>
        <v>0.96967377967050727</v>
      </c>
      <c r="Q14" s="16">
        <f t="shared" si="29"/>
        <v>0.98034764327780921</v>
      </c>
      <c r="R14" s="16">
        <f t="shared" ref="R14" si="30">R13</f>
        <v>1.004679405109753</v>
      </c>
      <c r="S14" s="16">
        <f>IFERROR(INDEX('Model 1'!EMBLEMFac21Fac26,MATCH(H14,'Model 1'!$H$203:$H$324,0),MATCH($D$4,'Model 1'!$C$202:$F$202,0)),S13)</f>
        <v>1.1454579542244747</v>
      </c>
      <c r="T14" s="16">
        <f t="shared" si="0"/>
        <v>0.49033028272864437</v>
      </c>
      <c r="V14" s="34">
        <f t="shared" si="6"/>
        <v>1</v>
      </c>
      <c r="W14" s="17"/>
      <c r="X14" s="17"/>
    </row>
    <row r="15" spans="1:24" x14ac:dyDescent="0.3">
      <c r="G15" s="18">
        <f t="shared" si="2"/>
        <v>80</v>
      </c>
      <c r="H15" s="5" t="s">
        <v>275</v>
      </c>
      <c r="I15" s="33">
        <f>IF('Model 1'!$B$330="C",$B$5*(1+'Model 1'!$B$329)^(V15-1),IF('Model 1'!$B$330="S",$B$5*(1+'Model 1'!$B$329*(V15-1)),$B$5))</f>
        <v>300</v>
      </c>
      <c r="J15" s="16">
        <f t="shared" si="1"/>
        <v>0.52347225741415115</v>
      </c>
      <c r="K15" s="16">
        <f t="shared" si="1"/>
        <v>0.96916776256557036</v>
      </c>
      <c r="L15" s="16">
        <f t="shared" ref="L15:M15" si="31">L14</f>
        <v>0.98624335465829094</v>
      </c>
      <c r="M15" s="16">
        <f t="shared" si="31"/>
        <v>1.8351169303884849</v>
      </c>
      <c r="N15" s="16">
        <f>INDEX('Model 1'!EMBLEMFac9Fac18,MATCH(I15,'Model 1'!$A$45:$A$74,1),MATCH($D$5,'Model 1'!$C$44:$G$44,0))</f>
        <v>0.57345782300694315</v>
      </c>
      <c r="O15" s="16">
        <f>INDEX('Model 1'!EMBLEMFac21Fac18,MATCH(I15,'Model 1'!$A$80:$A$109,1),MATCH($D$4,'Model 1'!$C$79:$F$79,0))</f>
        <v>0.8512053780955311</v>
      </c>
      <c r="P15" s="16">
        <f t="shared" ref="P15:Q15" si="32">P14</f>
        <v>0.96967377967050727</v>
      </c>
      <c r="Q15" s="16">
        <f t="shared" si="32"/>
        <v>0.98034764327780921</v>
      </c>
      <c r="R15" s="16">
        <f t="shared" ref="R15" si="33">R14</f>
        <v>1.004679405109753</v>
      </c>
      <c r="S15" s="16">
        <f>IFERROR(INDEX('Model 1'!EMBLEMFac21Fac26,MATCH(H15,'Model 1'!$H$203:$H$324,0),MATCH($D$4,'Model 1'!$C$202:$F$202,0)),S14)</f>
        <v>1.1557463893047613</v>
      </c>
      <c r="T15" s="16">
        <f t="shared" si="0"/>
        <v>0.4947344001064557</v>
      </c>
      <c r="V15" s="34">
        <f t="shared" si="6"/>
        <v>1</v>
      </c>
      <c r="W15" s="17"/>
      <c r="X15" s="17"/>
    </row>
    <row r="16" spans="1:24" x14ac:dyDescent="0.3">
      <c r="G16" s="18">
        <f>G4+1</f>
        <v>81</v>
      </c>
      <c r="H16" s="5" t="s">
        <v>276</v>
      </c>
      <c r="I16" s="33">
        <f>IF('Model 1'!$B$330="C",$B$5*(1+'Model 1'!$B$329)^(V16-1),IF('Model 1'!$B$330="S",$B$5*(1+'Model 1'!$B$329*(V16-1)),$B$5))</f>
        <v>309</v>
      </c>
      <c r="J16" s="16">
        <f t="shared" si="1"/>
        <v>0.52347225741415115</v>
      </c>
      <c r="K16" s="16">
        <f t="shared" si="1"/>
        <v>0.96916776256557036</v>
      </c>
      <c r="L16" s="16">
        <f t="shared" ref="L16:M16" si="34">L15</f>
        <v>0.98624335465829094</v>
      </c>
      <c r="M16" s="16">
        <f t="shared" si="34"/>
        <v>1.8351169303884849</v>
      </c>
      <c r="N16" s="16">
        <f>INDEX('Model 1'!EMBLEMFac9Fac18,MATCH(I16,'Model 1'!$A$45:$A$74,1),MATCH($D$5,'Model 1'!$C$44:$G$44,0))</f>
        <v>0.57345782300694315</v>
      </c>
      <c r="O16" s="16">
        <f>INDEX('Model 1'!EMBLEMFac21Fac18,MATCH(I16,'Model 1'!$A$80:$A$109,1),MATCH($D$4,'Model 1'!$C$79:$F$79,0))</f>
        <v>0.8512053780955311</v>
      </c>
      <c r="P16" s="16">
        <f t="shared" ref="P16:Q16" si="35">P15</f>
        <v>0.96967377967050727</v>
      </c>
      <c r="Q16" s="16">
        <f t="shared" si="35"/>
        <v>0.98034764327780921</v>
      </c>
      <c r="R16" s="16">
        <f t="shared" ref="R16" si="36">R15</f>
        <v>1.004679405109753</v>
      </c>
      <c r="S16" s="16">
        <f>IFERROR(INDEX('Model 1'!EMBLEMFac21Fac26,MATCH(H16,'Model 1'!$H$203:$H$324,0),MATCH($D$4,'Model 1'!$C$202:$F$202,0)),S15)</f>
        <v>1.1638656392344873</v>
      </c>
      <c r="T16" s="16">
        <f t="shared" si="0"/>
        <v>0.49820996557693381</v>
      </c>
      <c r="V16" s="34">
        <f>V4+1</f>
        <v>2</v>
      </c>
      <c r="W16" s="17"/>
      <c r="X16" s="17"/>
    </row>
    <row r="17" spans="1:24" x14ac:dyDescent="0.3">
      <c r="G17" s="18">
        <f t="shared" ref="G17:G80" si="37">G5+1</f>
        <v>81</v>
      </c>
      <c r="H17" s="5" t="s">
        <v>277</v>
      </c>
      <c r="I17" s="33">
        <f>IF('Model 1'!$B$330="C",$B$5*(1+'Model 1'!$B$329)^(V17-1),IF('Model 1'!$B$330="S",$B$5*(1+'Model 1'!$B$329*(V17-1)),$B$5))</f>
        <v>309</v>
      </c>
      <c r="J17" s="16">
        <f t="shared" si="1"/>
        <v>0.52347225741415115</v>
      </c>
      <c r="K17" s="16">
        <f t="shared" si="1"/>
        <v>0.96916776256557036</v>
      </c>
      <c r="L17" s="16">
        <f t="shared" ref="L17:M17" si="38">L16</f>
        <v>0.98624335465829094</v>
      </c>
      <c r="M17" s="16">
        <f t="shared" si="38"/>
        <v>1.8351169303884849</v>
      </c>
      <c r="N17" s="16">
        <f>INDEX('Model 1'!EMBLEMFac9Fac18,MATCH(I17,'Model 1'!$A$45:$A$74,1),MATCH($D$5,'Model 1'!$C$44:$G$44,0))</f>
        <v>0.57345782300694315</v>
      </c>
      <c r="O17" s="16">
        <f>INDEX('Model 1'!EMBLEMFac21Fac18,MATCH(I17,'Model 1'!$A$80:$A$109,1),MATCH($D$4,'Model 1'!$C$79:$F$79,0))</f>
        <v>0.8512053780955311</v>
      </c>
      <c r="P17" s="16">
        <f t="shared" ref="P17:Q17" si="39">P16</f>
        <v>0.96967377967050727</v>
      </c>
      <c r="Q17" s="16">
        <f t="shared" si="39"/>
        <v>0.98034764327780921</v>
      </c>
      <c r="R17" s="16">
        <f t="shared" ref="R17" si="40">R16</f>
        <v>1.004679405109753</v>
      </c>
      <c r="S17" s="16">
        <f>IFERROR(INDEX('Model 1'!EMBLEMFac21Fac26,MATCH(H17,'Model 1'!$H$203:$H$324,0),MATCH($D$4,'Model 1'!$C$202:$F$202,0)),S16)</f>
        <v>1.1701862785106802</v>
      </c>
      <c r="T17" s="16">
        <f t="shared" si="0"/>
        <v>0.50091560905506549</v>
      </c>
      <c r="V17" s="34">
        <f t="shared" ref="V17:V80" si="41">V5+1</f>
        <v>2</v>
      </c>
      <c r="W17" s="17"/>
      <c r="X17" s="17"/>
    </row>
    <row r="18" spans="1:24" x14ac:dyDescent="0.3">
      <c r="G18" s="18">
        <f t="shared" si="37"/>
        <v>81</v>
      </c>
      <c r="H18" s="5" t="s">
        <v>278</v>
      </c>
      <c r="I18" s="33">
        <f>IF('Model 1'!$B$330="C",$B$5*(1+'Model 1'!$B$329)^(V18-1),IF('Model 1'!$B$330="S",$B$5*(1+'Model 1'!$B$329*(V18-1)),$B$5))</f>
        <v>309</v>
      </c>
      <c r="J18" s="16">
        <f t="shared" si="1"/>
        <v>0.52347225741415115</v>
      </c>
      <c r="K18" s="16">
        <f t="shared" si="1"/>
        <v>0.96916776256557036</v>
      </c>
      <c r="L18" s="16">
        <f t="shared" ref="L18:M18" si="42">L17</f>
        <v>0.98624335465829094</v>
      </c>
      <c r="M18" s="16">
        <f t="shared" si="42"/>
        <v>1.8351169303884849</v>
      </c>
      <c r="N18" s="16">
        <f>INDEX('Model 1'!EMBLEMFac9Fac18,MATCH(I18,'Model 1'!$A$45:$A$74,1),MATCH($D$5,'Model 1'!$C$44:$G$44,0))</f>
        <v>0.57345782300694315</v>
      </c>
      <c r="O18" s="16">
        <f>INDEX('Model 1'!EMBLEMFac21Fac18,MATCH(I18,'Model 1'!$A$80:$A$109,1),MATCH($D$4,'Model 1'!$C$79:$F$79,0))</f>
        <v>0.8512053780955311</v>
      </c>
      <c r="P18" s="16">
        <f t="shared" ref="P18:Q18" si="43">P17</f>
        <v>0.96967377967050727</v>
      </c>
      <c r="Q18" s="16">
        <f t="shared" si="43"/>
        <v>0.98034764327780921</v>
      </c>
      <c r="R18" s="16">
        <f t="shared" ref="R18" si="44">R17</f>
        <v>1.004679405109753</v>
      </c>
      <c r="S18" s="16">
        <f>IFERROR(INDEX('Model 1'!EMBLEMFac21Fac26,MATCH(H18,'Model 1'!$H$203:$H$324,0),MATCH($D$4,'Model 1'!$C$202:$F$202,0)),S17)</f>
        <v>1.175048148027114</v>
      </c>
      <c r="T18" s="16">
        <f t="shared" si="0"/>
        <v>0.50299680448069484</v>
      </c>
      <c r="V18" s="34">
        <f t="shared" si="41"/>
        <v>2</v>
      </c>
      <c r="W18" s="17"/>
      <c r="X18" s="17"/>
    </row>
    <row r="19" spans="1:24" x14ac:dyDescent="0.3">
      <c r="G19" s="18">
        <f t="shared" si="37"/>
        <v>81</v>
      </c>
      <c r="H19" s="5" t="s">
        <v>279</v>
      </c>
      <c r="I19" s="33">
        <f>IF('Model 1'!$B$330="C",$B$5*(1+'Model 1'!$B$329)^(V19-1),IF('Model 1'!$B$330="S",$B$5*(1+'Model 1'!$B$329*(V19-1)),$B$5))</f>
        <v>309</v>
      </c>
      <c r="J19" s="16">
        <f t="shared" si="1"/>
        <v>0.52347225741415115</v>
      </c>
      <c r="K19" s="16">
        <f t="shared" si="1"/>
        <v>0.96916776256557036</v>
      </c>
      <c r="L19" s="16">
        <f t="shared" ref="L19:M19" si="45">L18</f>
        <v>0.98624335465829094</v>
      </c>
      <c r="M19" s="16">
        <f t="shared" si="45"/>
        <v>1.8351169303884849</v>
      </c>
      <c r="N19" s="16">
        <f>INDEX('Model 1'!EMBLEMFac9Fac18,MATCH(I19,'Model 1'!$A$45:$A$74,1),MATCH($D$5,'Model 1'!$C$44:$G$44,0))</f>
        <v>0.57345782300694315</v>
      </c>
      <c r="O19" s="16">
        <f>INDEX('Model 1'!EMBLEMFac21Fac18,MATCH(I19,'Model 1'!$A$80:$A$109,1),MATCH($D$4,'Model 1'!$C$79:$F$79,0))</f>
        <v>0.8512053780955311</v>
      </c>
      <c r="P19" s="16">
        <f t="shared" ref="P19:Q19" si="46">P18</f>
        <v>0.96967377967050727</v>
      </c>
      <c r="Q19" s="16">
        <f t="shared" si="46"/>
        <v>0.98034764327780921</v>
      </c>
      <c r="R19" s="16">
        <f t="shared" ref="R19" si="47">R18</f>
        <v>1.004679405109753</v>
      </c>
      <c r="S19" s="16">
        <f>IFERROR(INDEX('Model 1'!EMBLEMFac21Fac26,MATCH(H19,'Model 1'!$H$203:$H$324,0),MATCH($D$4,'Model 1'!$C$202:$F$202,0)),S18)</f>
        <v>1.1787568212363964</v>
      </c>
      <c r="T19" s="16">
        <f t="shared" si="0"/>
        <v>0.50458435710674188</v>
      </c>
      <c r="V19" s="34">
        <f t="shared" si="41"/>
        <v>2</v>
      </c>
      <c r="W19" s="17"/>
      <c r="X19" s="17"/>
    </row>
    <row r="20" spans="1:24" x14ac:dyDescent="0.3">
      <c r="A20" s="22"/>
      <c r="G20" s="18">
        <f t="shared" si="37"/>
        <v>81</v>
      </c>
      <c r="H20" s="5" t="s">
        <v>280</v>
      </c>
      <c r="I20" s="33">
        <f>IF('Model 1'!$B$330="C",$B$5*(1+'Model 1'!$B$329)^(V20-1),IF('Model 1'!$B$330="S",$B$5*(1+'Model 1'!$B$329*(V20-1)),$B$5))</f>
        <v>309</v>
      </c>
      <c r="J20" s="16">
        <f t="shared" si="1"/>
        <v>0.52347225741415115</v>
      </c>
      <c r="K20" s="16">
        <f t="shared" si="1"/>
        <v>0.96916776256557036</v>
      </c>
      <c r="L20" s="16">
        <f t="shared" ref="L20:M20" si="48">L19</f>
        <v>0.98624335465829094</v>
      </c>
      <c r="M20" s="16">
        <f t="shared" si="48"/>
        <v>1.8351169303884849</v>
      </c>
      <c r="N20" s="16">
        <f>INDEX('Model 1'!EMBLEMFac9Fac18,MATCH(I20,'Model 1'!$A$45:$A$74,1),MATCH($D$5,'Model 1'!$C$44:$G$44,0))</f>
        <v>0.57345782300694315</v>
      </c>
      <c r="O20" s="16">
        <f>INDEX('Model 1'!EMBLEMFac21Fac18,MATCH(I20,'Model 1'!$A$80:$A$109,1),MATCH($D$4,'Model 1'!$C$79:$F$79,0))</f>
        <v>0.8512053780955311</v>
      </c>
      <c r="P20" s="16">
        <f t="shared" ref="P20:Q20" si="49">P19</f>
        <v>0.96967377967050727</v>
      </c>
      <c r="Q20" s="16">
        <f t="shared" si="49"/>
        <v>0.98034764327780921</v>
      </c>
      <c r="R20" s="16">
        <f t="shared" ref="R20" si="50">R19</f>
        <v>1.004679405109753</v>
      </c>
      <c r="S20" s="16">
        <f>IFERROR(INDEX('Model 1'!EMBLEMFac21Fac26,MATCH(H20,'Model 1'!$H$203:$H$324,0),MATCH($D$4,'Model 1'!$C$202:$F$202,0)),S19)</f>
        <v>1.1815818829705698</v>
      </c>
      <c r="T20" s="16">
        <f t="shared" si="0"/>
        <v>0.50579366672280801</v>
      </c>
      <c r="V20" s="34">
        <f t="shared" si="41"/>
        <v>2</v>
      </c>
      <c r="W20" s="17"/>
      <c r="X20" s="17"/>
    </row>
    <row r="21" spans="1:24" x14ac:dyDescent="0.3">
      <c r="A21" s="23"/>
      <c r="G21" s="18">
        <f t="shared" si="37"/>
        <v>81</v>
      </c>
      <c r="H21" s="5" t="s">
        <v>281</v>
      </c>
      <c r="I21" s="33">
        <f>IF('Model 1'!$B$330="C",$B$5*(1+'Model 1'!$B$329)^(V21-1),IF('Model 1'!$B$330="S",$B$5*(1+'Model 1'!$B$329*(V21-1)),$B$5))</f>
        <v>309</v>
      </c>
      <c r="J21" s="16">
        <f t="shared" ref="J21:K36" si="51">J20</f>
        <v>0.52347225741415115</v>
      </c>
      <c r="K21" s="16">
        <f t="shared" si="51"/>
        <v>0.96916776256557036</v>
      </c>
      <c r="L21" s="16">
        <f t="shared" ref="L21:M21" si="52">L20</f>
        <v>0.98624335465829094</v>
      </c>
      <c r="M21" s="16">
        <f t="shared" si="52"/>
        <v>1.8351169303884849</v>
      </c>
      <c r="N21" s="16">
        <f>INDEX('Model 1'!EMBLEMFac9Fac18,MATCH(I21,'Model 1'!$A$45:$A$74,1),MATCH($D$5,'Model 1'!$C$44:$G$44,0))</f>
        <v>0.57345782300694315</v>
      </c>
      <c r="O21" s="16">
        <f>INDEX('Model 1'!EMBLEMFac21Fac18,MATCH(I21,'Model 1'!$A$80:$A$109,1),MATCH($D$4,'Model 1'!$C$79:$F$79,0))</f>
        <v>0.8512053780955311</v>
      </c>
      <c r="P21" s="16">
        <f t="shared" ref="P21:Q21" si="53">P20</f>
        <v>0.96967377967050727</v>
      </c>
      <c r="Q21" s="16">
        <f t="shared" si="53"/>
        <v>0.98034764327780921</v>
      </c>
      <c r="R21" s="16">
        <f t="shared" ref="R21" si="54">R20</f>
        <v>1.004679405109753</v>
      </c>
      <c r="S21" s="16">
        <f>IFERROR(INDEX('Model 1'!EMBLEMFac21Fac26,MATCH(H21,'Model 1'!$H$203:$H$324,0),MATCH($D$4,'Model 1'!$C$202:$F$202,0)),S20)</f>
        <v>1.1837566141074283</v>
      </c>
      <c r="T21" s="16">
        <f t="shared" si="0"/>
        <v>0.50672459267191161</v>
      </c>
      <c r="V21" s="34">
        <f t="shared" si="41"/>
        <v>2</v>
      </c>
      <c r="W21" s="17"/>
      <c r="X21" s="17"/>
    </row>
    <row r="22" spans="1:24" x14ac:dyDescent="0.3">
      <c r="A22" s="23"/>
      <c r="G22" s="18">
        <f t="shared" si="37"/>
        <v>81</v>
      </c>
      <c r="H22" s="5" t="s">
        <v>282</v>
      </c>
      <c r="I22" s="33">
        <f>IF('Model 1'!$B$330="C",$B$5*(1+'Model 1'!$B$329)^(V22-1),IF('Model 1'!$B$330="S",$B$5*(1+'Model 1'!$B$329*(V22-1)),$B$5))</f>
        <v>309</v>
      </c>
      <c r="J22" s="16">
        <f t="shared" si="51"/>
        <v>0.52347225741415115</v>
      </c>
      <c r="K22" s="16">
        <f t="shared" si="51"/>
        <v>0.96916776256557036</v>
      </c>
      <c r="L22" s="16">
        <f t="shared" ref="L22:M22" si="55">L21</f>
        <v>0.98624335465829094</v>
      </c>
      <c r="M22" s="16">
        <f t="shared" si="55"/>
        <v>1.8351169303884849</v>
      </c>
      <c r="N22" s="16">
        <f>INDEX('Model 1'!EMBLEMFac9Fac18,MATCH(I22,'Model 1'!$A$45:$A$74,1),MATCH($D$5,'Model 1'!$C$44:$G$44,0))</f>
        <v>0.57345782300694315</v>
      </c>
      <c r="O22" s="16">
        <f>INDEX('Model 1'!EMBLEMFac21Fac18,MATCH(I22,'Model 1'!$A$80:$A$109,1),MATCH($D$4,'Model 1'!$C$79:$F$79,0))</f>
        <v>0.8512053780955311</v>
      </c>
      <c r="P22" s="16">
        <f t="shared" ref="P22:Q22" si="56">P21</f>
        <v>0.96967377967050727</v>
      </c>
      <c r="Q22" s="16">
        <f t="shared" si="56"/>
        <v>0.98034764327780921</v>
      </c>
      <c r="R22" s="16">
        <f t="shared" ref="R22" si="57">R21</f>
        <v>1.004679405109753</v>
      </c>
      <c r="S22" s="16">
        <f>IFERROR(INDEX('Model 1'!EMBLEMFac21Fac26,MATCH(H22,'Model 1'!$H$203:$H$324,0),MATCH($D$4,'Model 1'!$C$202:$F$202,0)),S21)</f>
        <v>1.1854787277623824</v>
      </c>
      <c r="T22" s="16">
        <f t="shared" si="0"/>
        <v>0.50746176898834494</v>
      </c>
      <c r="V22" s="34">
        <f t="shared" si="41"/>
        <v>2</v>
      </c>
      <c r="W22" s="17"/>
      <c r="X22" s="17"/>
    </row>
    <row r="23" spans="1:24" x14ac:dyDescent="0.3">
      <c r="A23" s="23"/>
      <c r="G23" s="18">
        <f t="shared" si="37"/>
        <v>81</v>
      </c>
      <c r="H23" s="5" t="s">
        <v>283</v>
      </c>
      <c r="I23" s="33">
        <f>IF('Model 1'!$B$330="C",$B$5*(1+'Model 1'!$B$329)^(V23-1),IF('Model 1'!$B$330="S",$B$5*(1+'Model 1'!$B$329*(V23-1)),$B$5))</f>
        <v>309</v>
      </c>
      <c r="J23" s="16">
        <f t="shared" si="51"/>
        <v>0.52347225741415115</v>
      </c>
      <c r="K23" s="16">
        <f t="shared" si="51"/>
        <v>0.96916776256557036</v>
      </c>
      <c r="L23" s="16">
        <f t="shared" ref="L23:M23" si="58">L22</f>
        <v>0.98624335465829094</v>
      </c>
      <c r="M23" s="16">
        <f t="shared" si="58"/>
        <v>1.8351169303884849</v>
      </c>
      <c r="N23" s="16">
        <f>INDEX('Model 1'!EMBLEMFac9Fac18,MATCH(I23,'Model 1'!$A$45:$A$74,1),MATCH($D$5,'Model 1'!$C$44:$G$44,0))</f>
        <v>0.57345782300694315</v>
      </c>
      <c r="O23" s="16">
        <f>INDEX('Model 1'!EMBLEMFac21Fac18,MATCH(I23,'Model 1'!$A$80:$A$109,1),MATCH($D$4,'Model 1'!$C$79:$F$79,0))</f>
        <v>0.8512053780955311</v>
      </c>
      <c r="P23" s="16">
        <f t="shared" ref="P23:Q23" si="59">P22</f>
        <v>0.96967377967050727</v>
      </c>
      <c r="Q23" s="16">
        <f t="shared" si="59"/>
        <v>0.98034764327780921</v>
      </c>
      <c r="R23" s="16">
        <f t="shared" ref="R23" si="60">R22</f>
        <v>1.004679405109753</v>
      </c>
      <c r="S23" s="16">
        <f>IFERROR(INDEX('Model 1'!EMBLEMFac21Fac26,MATCH(H23,'Model 1'!$H$203:$H$324,0),MATCH($D$4,'Model 1'!$C$202:$F$202,0)),S22)</f>
        <v>1.1869118613065397</v>
      </c>
      <c r="T23" s="16">
        <f t="shared" si="0"/>
        <v>0.50807524307816465</v>
      </c>
      <c r="V23" s="34">
        <f t="shared" si="41"/>
        <v>2</v>
      </c>
      <c r="W23" s="17"/>
      <c r="X23" s="17"/>
    </row>
    <row r="24" spans="1:24" x14ac:dyDescent="0.3">
      <c r="A24" s="49"/>
      <c r="B24" s="50"/>
      <c r="C24" s="50"/>
      <c r="D24" s="50"/>
      <c r="G24" s="18">
        <f t="shared" si="37"/>
        <v>81</v>
      </c>
      <c r="H24" s="5" t="s">
        <v>284</v>
      </c>
      <c r="I24" s="33">
        <f>IF('Model 1'!$B$330="C",$B$5*(1+'Model 1'!$B$329)^(V24-1),IF('Model 1'!$B$330="S",$B$5*(1+'Model 1'!$B$329*(V24-1)),$B$5))</f>
        <v>309</v>
      </c>
      <c r="J24" s="16">
        <f t="shared" si="51"/>
        <v>0.52347225741415115</v>
      </c>
      <c r="K24" s="16">
        <f t="shared" si="51"/>
        <v>0.96916776256557036</v>
      </c>
      <c r="L24" s="16">
        <f t="shared" ref="L24:M24" si="61">L23</f>
        <v>0.98624335465829094</v>
      </c>
      <c r="M24" s="16">
        <f t="shared" si="61"/>
        <v>1.8351169303884849</v>
      </c>
      <c r="N24" s="16">
        <f>INDEX('Model 1'!EMBLEMFac9Fac18,MATCH(I24,'Model 1'!$A$45:$A$74,1),MATCH($D$5,'Model 1'!$C$44:$G$44,0))</f>
        <v>0.57345782300694315</v>
      </c>
      <c r="O24" s="16">
        <f>INDEX('Model 1'!EMBLEMFac21Fac18,MATCH(I24,'Model 1'!$A$80:$A$109,1),MATCH($D$4,'Model 1'!$C$79:$F$79,0))</f>
        <v>0.8512053780955311</v>
      </c>
      <c r="P24" s="16">
        <f t="shared" ref="P24:Q24" si="62">P23</f>
        <v>0.96967377967050727</v>
      </c>
      <c r="Q24" s="16">
        <f t="shared" si="62"/>
        <v>0.98034764327780921</v>
      </c>
      <c r="R24" s="16">
        <f t="shared" ref="R24" si="63">R23</f>
        <v>1.004679405109753</v>
      </c>
      <c r="S24" s="16">
        <f>IFERROR(INDEX('Model 1'!EMBLEMFac21Fac26,MATCH(H24,'Model 1'!$H$203:$H$324,0),MATCH($D$4,'Model 1'!$C$202:$F$202,0)),S23)</f>
        <v>1.1881875871147984</v>
      </c>
      <c r="T24" s="16">
        <f t="shared" si="0"/>
        <v>0.50862133644976404</v>
      </c>
      <c r="V24" s="34">
        <f t="shared" si="41"/>
        <v>2</v>
      </c>
      <c r="W24" s="17"/>
      <c r="X24" s="17"/>
    </row>
    <row r="25" spans="1:24" x14ac:dyDescent="0.3">
      <c r="A25" s="50"/>
      <c r="B25" s="50"/>
      <c r="C25" s="50"/>
      <c r="D25" s="50"/>
      <c r="G25" s="18">
        <f t="shared" si="37"/>
        <v>81</v>
      </c>
      <c r="H25" s="5" t="s">
        <v>285</v>
      </c>
      <c r="I25" s="33">
        <f>IF('Model 1'!$B$330="C",$B$5*(1+'Model 1'!$B$329)^(V25-1),IF('Model 1'!$B$330="S",$B$5*(1+'Model 1'!$B$329*(V25-1)),$B$5))</f>
        <v>309</v>
      </c>
      <c r="J25" s="16">
        <f t="shared" si="51"/>
        <v>0.52347225741415115</v>
      </c>
      <c r="K25" s="16">
        <f t="shared" si="51"/>
        <v>0.96916776256557036</v>
      </c>
      <c r="L25" s="16">
        <f t="shared" ref="L25:M25" si="64">L24</f>
        <v>0.98624335465829094</v>
      </c>
      <c r="M25" s="16">
        <f t="shared" si="64"/>
        <v>1.8351169303884849</v>
      </c>
      <c r="N25" s="16">
        <f>INDEX('Model 1'!EMBLEMFac9Fac18,MATCH(I25,'Model 1'!$A$45:$A$74,1),MATCH($D$5,'Model 1'!$C$44:$G$44,0))</f>
        <v>0.57345782300694315</v>
      </c>
      <c r="O25" s="16">
        <f>INDEX('Model 1'!EMBLEMFac21Fac18,MATCH(I25,'Model 1'!$A$80:$A$109,1),MATCH($D$4,'Model 1'!$C$79:$F$79,0))</f>
        <v>0.8512053780955311</v>
      </c>
      <c r="P25" s="16">
        <f t="shared" ref="P25:Q25" si="65">P24</f>
        <v>0.96967377967050727</v>
      </c>
      <c r="Q25" s="16">
        <f t="shared" si="65"/>
        <v>0.98034764327780921</v>
      </c>
      <c r="R25" s="16">
        <f t="shared" ref="R25" si="66">R24</f>
        <v>1.004679405109753</v>
      </c>
      <c r="S25" s="16">
        <f>IFERROR(INDEX('Model 1'!EMBLEMFac21Fac26,MATCH(H25,'Model 1'!$H$203:$H$324,0),MATCH($D$4,'Model 1'!$C$202:$F$202,0)),S24)</f>
        <v>1.1894077595660222</v>
      </c>
      <c r="T25" s="16">
        <f t="shared" si="0"/>
        <v>0.50914364938214163</v>
      </c>
      <c r="V25" s="34">
        <f t="shared" si="41"/>
        <v>2</v>
      </c>
      <c r="W25" s="17"/>
      <c r="X25" s="17"/>
    </row>
    <row r="26" spans="1:24" x14ac:dyDescent="0.3">
      <c r="G26" s="18">
        <f t="shared" si="37"/>
        <v>81</v>
      </c>
      <c r="H26" s="5" t="s">
        <v>286</v>
      </c>
      <c r="I26" s="33">
        <f>IF('Model 1'!$B$330="C",$B$5*(1+'Model 1'!$B$329)^(V26-1),IF('Model 1'!$B$330="S",$B$5*(1+'Model 1'!$B$329*(V26-1)),$B$5))</f>
        <v>309</v>
      </c>
      <c r="J26" s="16">
        <f t="shared" si="51"/>
        <v>0.52347225741415115</v>
      </c>
      <c r="K26" s="16">
        <f t="shared" si="51"/>
        <v>0.96916776256557036</v>
      </c>
      <c r="L26" s="16">
        <f t="shared" ref="L26:M26" si="67">L25</f>
        <v>0.98624335465829094</v>
      </c>
      <c r="M26" s="16">
        <f t="shared" si="67"/>
        <v>1.8351169303884849</v>
      </c>
      <c r="N26" s="16">
        <f>INDEX('Model 1'!EMBLEMFac9Fac18,MATCH(I26,'Model 1'!$A$45:$A$74,1),MATCH($D$5,'Model 1'!$C$44:$G$44,0))</f>
        <v>0.57345782300694315</v>
      </c>
      <c r="O26" s="16">
        <f>INDEX('Model 1'!EMBLEMFac21Fac18,MATCH(I26,'Model 1'!$A$80:$A$109,1),MATCH($D$4,'Model 1'!$C$79:$F$79,0))</f>
        <v>0.8512053780955311</v>
      </c>
      <c r="P26" s="16">
        <f t="shared" ref="P26:Q26" si="68">P25</f>
        <v>0.96967377967050727</v>
      </c>
      <c r="Q26" s="16">
        <f t="shared" si="68"/>
        <v>0.98034764327780921</v>
      </c>
      <c r="R26" s="16">
        <f t="shared" ref="R26" si="69">R25</f>
        <v>1.004679405109753</v>
      </c>
      <c r="S26" s="16">
        <f>IFERROR(INDEX('Model 1'!EMBLEMFac21Fac26,MATCH(H26,'Model 1'!$H$203:$H$324,0),MATCH($D$4,'Model 1'!$C$202:$F$202,0)),S25)</f>
        <v>1.1906470641613716</v>
      </c>
      <c r="T26" s="16">
        <f t="shared" si="0"/>
        <v>0.50967415211284728</v>
      </c>
      <c r="V26" s="34">
        <f t="shared" si="41"/>
        <v>2</v>
      </c>
      <c r="W26" s="17"/>
      <c r="X26" s="17"/>
    </row>
    <row r="27" spans="1:24" x14ac:dyDescent="0.3">
      <c r="G27" s="18">
        <f t="shared" si="37"/>
        <v>81</v>
      </c>
      <c r="H27" s="5" t="s">
        <v>287</v>
      </c>
      <c r="I27" s="33">
        <f>IF('Model 1'!$B$330="C",$B$5*(1+'Model 1'!$B$329)^(V27-1),IF('Model 1'!$B$330="S",$B$5*(1+'Model 1'!$B$329*(V27-1)),$B$5))</f>
        <v>309</v>
      </c>
      <c r="J27" s="16">
        <f t="shared" si="51"/>
        <v>0.52347225741415115</v>
      </c>
      <c r="K27" s="16">
        <f t="shared" si="51"/>
        <v>0.96916776256557036</v>
      </c>
      <c r="L27" s="16">
        <f t="shared" ref="L27:M27" si="70">L26</f>
        <v>0.98624335465829094</v>
      </c>
      <c r="M27" s="16">
        <f t="shared" si="70"/>
        <v>1.8351169303884849</v>
      </c>
      <c r="N27" s="16">
        <f>INDEX('Model 1'!EMBLEMFac9Fac18,MATCH(I27,'Model 1'!$A$45:$A$74,1),MATCH($D$5,'Model 1'!$C$44:$G$44,0))</f>
        <v>0.57345782300694315</v>
      </c>
      <c r="O27" s="16">
        <f>INDEX('Model 1'!EMBLEMFac21Fac18,MATCH(I27,'Model 1'!$A$80:$A$109,1),MATCH($D$4,'Model 1'!$C$79:$F$79,0))</f>
        <v>0.8512053780955311</v>
      </c>
      <c r="P27" s="16">
        <f t="shared" ref="P27:Q27" si="71">P26</f>
        <v>0.96967377967050727</v>
      </c>
      <c r="Q27" s="16">
        <f t="shared" si="71"/>
        <v>0.98034764327780921</v>
      </c>
      <c r="R27" s="16">
        <f t="shared" ref="R27" si="72">R26</f>
        <v>1.004679405109753</v>
      </c>
      <c r="S27" s="16">
        <f>IFERROR(INDEX('Model 1'!EMBLEMFac21Fac26,MATCH(H27,'Model 1'!$H$203:$H$324,0),MATCH($D$4,'Model 1'!$C$202:$F$202,0)),S26)</f>
        <v>1.1919556756234926</v>
      </c>
      <c r="T27" s="16">
        <f t="shared" si="0"/>
        <v>0.51023432267680147</v>
      </c>
      <c r="V27" s="34">
        <f t="shared" si="41"/>
        <v>2</v>
      </c>
      <c r="W27" s="17"/>
      <c r="X27" s="17"/>
    </row>
    <row r="28" spans="1:24" x14ac:dyDescent="0.3">
      <c r="G28" s="18">
        <f t="shared" si="37"/>
        <v>82</v>
      </c>
      <c r="H28" s="5" t="s">
        <v>288</v>
      </c>
      <c r="I28" s="33">
        <f>IF('Model 1'!$B$330="C",$B$5*(1+'Model 1'!$B$329)^(V28-1),IF('Model 1'!$B$330="S",$B$5*(1+'Model 1'!$B$329*(V28-1)),$B$5))</f>
        <v>318.27</v>
      </c>
      <c r="J28" s="16">
        <f t="shared" si="51"/>
        <v>0.52347225741415115</v>
      </c>
      <c r="K28" s="16">
        <f t="shared" si="51"/>
        <v>0.96916776256557036</v>
      </c>
      <c r="L28" s="16">
        <f t="shared" ref="L28:M28" si="73">L27</f>
        <v>0.98624335465829094</v>
      </c>
      <c r="M28" s="16">
        <f t="shared" si="73"/>
        <v>1.8351169303884849</v>
      </c>
      <c r="N28" s="16">
        <f>INDEX('Model 1'!EMBLEMFac9Fac18,MATCH(I28,'Model 1'!$A$45:$A$74,1),MATCH($D$5,'Model 1'!$C$44:$G$44,0))</f>
        <v>0.57345782300694315</v>
      </c>
      <c r="O28" s="16">
        <f>INDEX('Model 1'!EMBLEMFac21Fac18,MATCH(I28,'Model 1'!$A$80:$A$109,1),MATCH($D$4,'Model 1'!$C$79:$F$79,0))</f>
        <v>0.8512053780955311</v>
      </c>
      <c r="P28" s="16">
        <f t="shared" ref="P28:Q28" si="74">P27</f>
        <v>0.96967377967050727</v>
      </c>
      <c r="Q28" s="16">
        <f t="shared" si="74"/>
        <v>0.98034764327780921</v>
      </c>
      <c r="R28" s="16">
        <f t="shared" ref="R28" si="75">R27</f>
        <v>1.004679405109753</v>
      </c>
      <c r="S28" s="16">
        <f>IFERROR(INDEX('Model 1'!EMBLEMFac21Fac26,MATCH(H28,'Model 1'!$H$203:$H$324,0),MATCH($D$4,'Model 1'!$C$202:$F$202,0)),S27)</f>
        <v>1.1933619652434886</v>
      </c>
      <c r="T28" s="16">
        <f t="shared" si="0"/>
        <v>0.51083630582635997</v>
      </c>
      <c r="V28" s="34">
        <f t="shared" si="41"/>
        <v>3</v>
      </c>
      <c r="W28" s="17"/>
      <c r="X28" s="17"/>
    </row>
    <row r="29" spans="1:24" x14ac:dyDescent="0.3">
      <c r="G29" s="18">
        <f t="shared" si="37"/>
        <v>82</v>
      </c>
      <c r="H29" s="5" t="s">
        <v>289</v>
      </c>
      <c r="I29" s="33">
        <f>IF('Model 1'!$B$330="C",$B$5*(1+'Model 1'!$B$329)^(V29-1),IF('Model 1'!$B$330="S",$B$5*(1+'Model 1'!$B$329*(V29-1)),$B$5))</f>
        <v>318.27</v>
      </c>
      <c r="J29" s="16">
        <f t="shared" si="51"/>
        <v>0.52347225741415115</v>
      </c>
      <c r="K29" s="16">
        <f t="shared" si="51"/>
        <v>0.96916776256557036</v>
      </c>
      <c r="L29" s="16">
        <f t="shared" ref="L29:M29" si="76">L28</f>
        <v>0.98624335465829094</v>
      </c>
      <c r="M29" s="16">
        <f t="shared" si="76"/>
        <v>1.8351169303884849</v>
      </c>
      <c r="N29" s="16">
        <f>INDEX('Model 1'!EMBLEMFac9Fac18,MATCH(I29,'Model 1'!$A$45:$A$74,1),MATCH($D$5,'Model 1'!$C$44:$G$44,0))</f>
        <v>0.57345782300694315</v>
      </c>
      <c r="O29" s="16">
        <f>INDEX('Model 1'!EMBLEMFac21Fac18,MATCH(I29,'Model 1'!$A$80:$A$109,1),MATCH($D$4,'Model 1'!$C$79:$F$79,0))</f>
        <v>0.8512053780955311</v>
      </c>
      <c r="P29" s="16">
        <f t="shared" ref="P29:Q29" si="77">P28</f>
        <v>0.96967377967050727</v>
      </c>
      <c r="Q29" s="16">
        <f t="shared" si="77"/>
        <v>0.98034764327780921</v>
      </c>
      <c r="R29" s="16">
        <f t="shared" ref="R29" si="78">R28</f>
        <v>1.004679405109753</v>
      </c>
      <c r="S29" s="16">
        <f>IFERROR(INDEX('Model 1'!EMBLEMFac21Fac26,MATCH(H29,'Model 1'!$H$203:$H$324,0),MATCH($D$4,'Model 1'!$C$202:$F$202,0)),S28)</f>
        <v>1.1948752238343607</v>
      </c>
      <c r="T29" s="16">
        <f t="shared" si="0"/>
        <v>0.51148407863195922</v>
      </c>
      <c r="V29" s="34">
        <f t="shared" si="41"/>
        <v>3</v>
      </c>
      <c r="W29" s="17"/>
      <c r="X29" s="17"/>
    </row>
    <row r="30" spans="1:24" x14ac:dyDescent="0.3">
      <c r="A30" s="24"/>
      <c r="B30" s="29"/>
      <c r="G30" s="18">
        <f t="shared" si="37"/>
        <v>82</v>
      </c>
      <c r="H30" s="5" t="s">
        <v>290</v>
      </c>
      <c r="I30" s="33">
        <f>IF('Model 1'!$B$330="C",$B$5*(1+'Model 1'!$B$329)^(V30-1),IF('Model 1'!$B$330="S",$B$5*(1+'Model 1'!$B$329*(V30-1)),$B$5))</f>
        <v>318.27</v>
      </c>
      <c r="J30" s="16">
        <f t="shared" si="51"/>
        <v>0.52347225741415115</v>
      </c>
      <c r="K30" s="16">
        <f t="shared" si="51"/>
        <v>0.96916776256557036</v>
      </c>
      <c r="L30" s="16">
        <f t="shared" ref="L30:M30" si="79">L29</f>
        <v>0.98624335465829094</v>
      </c>
      <c r="M30" s="16">
        <f t="shared" si="79"/>
        <v>1.8351169303884849</v>
      </c>
      <c r="N30" s="16">
        <f>INDEX('Model 1'!EMBLEMFac9Fac18,MATCH(I30,'Model 1'!$A$45:$A$74,1),MATCH($D$5,'Model 1'!$C$44:$G$44,0))</f>
        <v>0.57345782300694315</v>
      </c>
      <c r="O30" s="16">
        <f>INDEX('Model 1'!EMBLEMFac21Fac18,MATCH(I30,'Model 1'!$A$80:$A$109,1),MATCH($D$4,'Model 1'!$C$79:$F$79,0))</f>
        <v>0.8512053780955311</v>
      </c>
      <c r="P30" s="16">
        <f t="shared" ref="P30:Q30" si="80">P29</f>
        <v>0.96967377967050727</v>
      </c>
      <c r="Q30" s="16">
        <f t="shared" si="80"/>
        <v>0.98034764327780921</v>
      </c>
      <c r="R30" s="16">
        <f t="shared" ref="R30" si="81">R29</f>
        <v>1.004679405109753</v>
      </c>
      <c r="S30" s="16">
        <f>IFERROR(INDEX('Model 1'!EMBLEMFac21Fac26,MATCH(H30,'Model 1'!$H$203:$H$324,0),MATCH($D$4,'Model 1'!$C$202:$F$202,0)),S29)</f>
        <v>1.1964883860122366</v>
      </c>
      <c r="T30" s="16">
        <f t="shared" si="0"/>
        <v>0.51217461665113995</v>
      </c>
      <c r="V30" s="34">
        <f t="shared" si="41"/>
        <v>3</v>
      </c>
      <c r="W30" s="17"/>
      <c r="X30" s="17"/>
    </row>
    <row r="31" spans="1:24" x14ac:dyDescent="0.3">
      <c r="A31" s="24"/>
      <c r="B31" s="29"/>
      <c r="G31" s="18">
        <f t="shared" si="37"/>
        <v>82</v>
      </c>
      <c r="H31" s="5" t="s">
        <v>291</v>
      </c>
      <c r="I31" s="33">
        <f>IF('Model 1'!$B$330="C",$B$5*(1+'Model 1'!$B$329)^(V31-1),IF('Model 1'!$B$330="S",$B$5*(1+'Model 1'!$B$329*(V31-1)),$B$5))</f>
        <v>318.27</v>
      </c>
      <c r="J31" s="16">
        <f t="shared" si="51"/>
        <v>0.52347225741415115</v>
      </c>
      <c r="K31" s="16">
        <f t="shared" si="51"/>
        <v>0.96916776256557036</v>
      </c>
      <c r="L31" s="16">
        <f t="shared" ref="L31:M31" si="82">L30</f>
        <v>0.98624335465829094</v>
      </c>
      <c r="M31" s="16">
        <f t="shared" si="82"/>
        <v>1.8351169303884849</v>
      </c>
      <c r="N31" s="16">
        <f>INDEX('Model 1'!EMBLEMFac9Fac18,MATCH(I31,'Model 1'!$A$45:$A$74,1),MATCH($D$5,'Model 1'!$C$44:$G$44,0))</f>
        <v>0.57345782300694315</v>
      </c>
      <c r="O31" s="16">
        <f>INDEX('Model 1'!EMBLEMFac21Fac18,MATCH(I31,'Model 1'!$A$80:$A$109,1),MATCH($D$4,'Model 1'!$C$79:$F$79,0))</f>
        <v>0.8512053780955311</v>
      </c>
      <c r="P31" s="16">
        <f t="shared" ref="P31:Q31" si="83">P30</f>
        <v>0.96967377967050727</v>
      </c>
      <c r="Q31" s="16">
        <f t="shared" si="83"/>
        <v>0.98034764327780921</v>
      </c>
      <c r="R31" s="16">
        <f t="shared" ref="R31" si="84">R30</f>
        <v>1.004679405109753</v>
      </c>
      <c r="S31" s="16">
        <f>IFERROR(INDEX('Model 1'!EMBLEMFac21Fac26,MATCH(H31,'Model 1'!$H$203:$H$324,0),MATCH($D$4,'Model 1'!$C$202:$F$202,0)),S30)</f>
        <v>1.1981807548966077</v>
      </c>
      <c r="T31" s="16">
        <f t="shared" si="0"/>
        <v>0.51289906027693566</v>
      </c>
      <c r="V31" s="34">
        <f t="shared" si="41"/>
        <v>3</v>
      </c>
      <c r="W31" s="17"/>
      <c r="X31" s="17"/>
    </row>
    <row r="32" spans="1:24" x14ac:dyDescent="0.3">
      <c r="A32" s="24"/>
      <c r="B32" s="29"/>
      <c r="G32" s="18">
        <f t="shared" si="37"/>
        <v>82</v>
      </c>
      <c r="H32" s="5" t="s">
        <v>292</v>
      </c>
      <c r="I32" s="33">
        <f>IF('Model 1'!$B$330="C",$B$5*(1+'Model 1'!$B$329)^(V32-1),IF('Model 1'!$B$330="S",$B$5*(1+'Model 1'!$B$329*(V32-1)),$B$5))</f>
        <v>318.27</v>
      </c>
      <c r="J32" s="16">
        <f t="shared" si="51"/>
        <v>0.52347225741415115</v>
      </c>
      <c r="K32" s="16">
        <f t="shared" si="51"/>
        <v>0.96916776256557036</v>
      </c>
      <c r="L32" s="16">
        <f t="shared" ref="L32:M32" si="85">L31</f>
        <v>0.98624335465829094</v>
      </c>
      <c r="M32" s="16">
        <f t="shared" si="85"/>
        <v>1.8351169303884849</v>
      </c>
      <c r="N32" s="16">
        <f>INDEX('Model 1'!EMBLEMFac9Fac18,MATCH(I32,'Model 1'!$A$45:$A$74,1),MATCH($D$5,'Model 1'!$C$44:$G$44,0))</f>
        <v>0.57345782300694315</v>
      </c>
      <c r="O32" s="16">
        <f>INDEX('Model 1'!EMBLEMFac21Fac18,MATCH(I32,'Model 1'!$A$80:$A$109,1),MATCH($D$4,'Model 1'!$C$79:$F$79,0))</f>
        <v>0.8512053780955311</v>
      </c>
      <c r="P32" s="16">
        <f t="shared" ref="P32:Q32" si="86">P31</f>
        <v>0.96967377967050727</v>
      </c>
      <c r="Q32" s="16">
        <f t="shared" si="86"/>
        <v>0.98034764327780921</v>
      </c>
      <c r="R32" s="16">
        <f t="shared" ref="R32" si="87">R31</f>
        <v>1.004679405109753</v>
      </c>
      <c r="S32" s="16">
        <f>IFERROR(INDEX('Model 1'!EMBLEMFac21Fac26,MATCH(H32,'Model 1'!$H$203:$H$324,0),MATCH($D$4,'Model 1'!$C$202:$F$202,0)),S31)</f>
        <v>1.1999207344946259</v>
      </c>
      <c r="T32" s="16">
        <f t="shared" si="0"/>
        <v>0.51364388437553465</v>
      </c>
      <c r="V32" s="34">
        <f t="shared" si="41"/>
        <v>3</v>
      </c>
      <c r="W32" s="17"/>
      <c r="X32" s="17"/>
    </row>
    <row r="33" spans="1:24" x14ac:dyDescent="0.3">
      <c r="A33" s="24"/>
      <c r="B33" s="29"/>
      <c r="G33" s="18">
        <f t="shared" si="37"/>
        <v>82</v>
      </c>
      <c r="H33" s="5" t="s">
        <v>293</v>
      </c>
      <c r="I33" s="33">
        <f>IF('Model 1'!$B$330="C",$B$5*(1+'Model 1'!$B$329)^(V33-1),IF('Model 1'!$B$330="S",$B$5*(1+'Model 1'!$B$329*(V33-1)),$B$5))</f>
        <v>318.27</v>
      </c>
      <c r="J33" s="16">
        <f t="shared" si="51"/>
        <v>0.52347225741415115</v>
      </c>
      <c r="K33" s="16">
        <f t="shared" si="51"/>
        <v>0.96916776256557036</v>
      </c>
      <c r="L33" s="16">
        <f t="shared" ref="L33:M33" si="88">L32</f>
        <v>0.98624335465829094</v>
      </c>
      <c r="M33" s="16">
        <f t="shared" si="88"/>
        <v>1.8351169303884849</v>
      </c>
      <c r="N33" s="16">
        <f>INDEX('Model 1'!EMBLEMFac9Fac18,MATCH(I33,'Model 1'!$A$45:$A$74,1),MATCH($D$5,'Model 1'!$C$44:$G$44,0))</f>
        <v>0.57345782300694315</v>
      </c>
      <c r="O33" s="16">
        <f>INDEX('Model 1'!EMBLEMFac21Fac18,MATCH(I33,'Model 1'!$A$80:$A$109,1),MATCH($D$4,'Model 1'!$C$79:$F$79,0))</f>
        <v>0.8512053780955311</v>
      </c>
      <c r="P33" s="16">
        <f t="shared" ref="P33:Q33" si="89">P32</f>
        <v>0.96967377967050727</v>
      </c>
      <c r="Q33" s="16">
        <f t="shared" si="89"/>
        <v>0.98034764327780921</v>
      </c>
      <c r="R33" s="16">
        <f t="shared" ref="R33" si="90">R32</f>
        <v>1.004679405109753</v>
      </c>
      <c r="S33" s="16">
        <f>IFERROR(INDEX('Model 1'!EMBLEMFac21Fac26,MATCH(H33,'Model 1'!$H$203:$H$324,0),MATCH($D$4,'Model 1'!$C$202:$F$202,0)),S32)</f>
        <v>1.2016685808197838</v>
      </c>
      <c r="T33" s="16">
        <f t="shared" si="0"/>
        <v>0.51439207594347491</v>
      </c>
      <c r="V33" s="34">
        <f t="shared" si="41"/>
        <v>3</v>
      </c>
      <c r="W33" s="17"/>
      <c r="X33" s="17"/>
    </row>
    <row r="34" spans="1:24" x14ac:dyDescent="0.3">
      <c r="A34" s="24"/>
      <c r="B34" s="29"/>
      <c r="G34" s="18">
        <f t="shared" si="37"/>
        <v>82</v>
      </c>
      <c r="H34" s="5" t="s">
        <v>294</v>
      </c>
      <c r="I34" s="33">
        <f>IF('Model 1'!$B$330="C",$B$5*(1+'Model 1'!$B$329)^(V34-1),IF('Model 1'!$B$330="S",$B$5*(1+'Model 1'!$B$329*(V34-1)),$B$5))</f>
        <v>318.27</v>
      </c>
      <c r="J34" s="16">
        <f t="shared" si="51"/>
        <v>0.52347225741415115</v>
      </c>
      <c r="K34" s="16">
        <f t="shared" si="51"/>
        <v>0.96916776256557036</v>
      </c>
      <c r="L34" s="16">
        <f t="shared" ref="L34:M34" si="91">L33</f>
        <v>0.98624335465829094</v>
      </c>
      <c r="M34" s="16">
        <f t="shared" si="91"/>
        <v>1.8351169303884849</v>
      </c>
      <c r="N34" s="16">
        <f>INDEX('Model 1'!EMBLEMFac9Fac18,MATCH(I34,'Model 1'!$A$45:$A$74,1),MATCH($D$5,'Model 1'!$C$44:$G$44,0))</f>
        <v>0.57345782300694315</v>
      </c>
      <c r="O34" s="16">
        <f>INDEX('Model 1'!EMBLEMFac21Fac18,MATCH(I34,'Model 1'!$A$80:$A$109,1),MATCH($D$4,'Model 1'!$C$79:$F$79,0))</f>
        <v>0.8512053780955311</v>
      </c>
      <c r="P34" s="16">
        <f t="shared" ref="P34:Q34" si="92">P33</f>
        <v>0.96967377967050727</v>
      </c>
      <c r="Q34" s="16">
        <f t="shared" si="92"/>
        <v>0.98034764327780921</v>
      </c>
      <c r="R34" s="16">
        <f t="shared" ref="R34" si="93">R33</f>
        <v>1.004679405109753</v>
      </c>
      <c r="S34" s="16">
        <f>IFERROR(INDEX('Model 1'!EMBLEMFac21Fac26,MATCH(H34,'Model 1'!$H$203:$H$324,0),MATCH($D$4,'Model 1'!$C$202:$F$202,0)),S33)</f>
        <v>1.2033791829918159</v>
      </c>
      <c r="T34" s="16">
        <f t="shared" si="0"/>
        <v>0.51512432459874458</v>
      </c>
      <c r="V34" s="34">
        <f t="shared" si="41"/>
        <v>3</v>
      </c>
      <c r="W34" s="17"/>
      <c r="X34" s="17"/>
    </row>
    <row r="35" spans="1:24" x14ac:dyDescent="0.3">
      <c r="A35" s="24"/>
      <c r="B35" s="29"/>
      <c r="G35" s="18">
        <f t="shared" si="37"/>
        <v>82</v>
      </c>
      <c r="H35" s="5" t="s">
        <v>295</v>
      </c>
      <c r="I35" s="33">
        <f>IF('Model 1'!$B$330="C",$B$5*(1+'Model 1'!$B$329)^(V35-1),IF('Model 1'!$B$330="S",$B$5*(1+'Model 1'!$B$329*(V35-1)),$B$5))</f>
        <v>318.27</v>
      </c>
      <c r="J35" s="16">
        <f t="shared" si="51"/>
        <v>0.52347225741415115</v>
      </c>
      <c r="K35" s="16">
        <f t="shared" si="51"/>
        <v>0.96916776256557036</v>
      </c>
      <c r="L35" s="16">
        <f t="shared" ref="L35:M35" si="94">L34</f>
        <v>0.98624335465829094</v>
      </c>
      <c r="M35" s="16">
        <f t="shared" si="94"/>
        <v>1.8351169303884849</v>
      </c>
      <c r="N35" s="16">
        <f>INDEX('Model 1'!EMBLEMFac9Fac18,MATCH(I35,'Model 1'!$A$45:$A$74,1),MATCH($D$5,'Model 1'!$C$44:$G$44,0))</f>
        <v>0.57345782300694315</v>
      </c>
      <c r="O35" s="16">
        <f>INDEX('Model 1'!EMBLEMFac21Fac18,MATCH(I35,'Model 1'!$A$80:$A$109,1),MATCH($D$4,'Model 1'!$C$79:$F$79,0))</f>
        <v>0.8512053780955311</v>
      </c>
      <c r="P35" s="16">
        <f t="shared" ref="P35:Q35" si="95">P34</f>
        <v>0.96967377967050727</v>
      </c>
      <c r="Q35" s="16">
        <f t="shared" si="95"/>
        <v>0.98034764327780921</v>
      </c>
      <c r="R35" s="16">
        <f t="shared" ref="R35" si="96">R34</f>
        <v>1.004679405109753</v>
      </c>
      <c r="S35" s="16">
        <f>IFERROR(INDEX('Model 1'!EMBLEMFac21Fac26,MATCH(H35,'Model 1'!$H$203:$H$324,0),MATCH($D$4,'Model 1'!$C$202:$F$202,0)),S34)</f>
        <v>1.2050048829649613</v>
      </c>
      <c r="T35" s="16">
        <f t="shared" si="0"/>
        <v>0.5158202296073261</v>
      </c>
      <c r="V35" s="34">
        <f t="shared" si="41"/>
        <v>3</v>
      </c>
      <c r="W35" s="17"/>
      <c r="X35" s="17"/>
    </row>
    <row r="36" spans="1:24" x14ac:dyDescent="0.3">
      <c r="A36" s="24"/>
      <c r="B36" s="29"/>
      <c r="G36" s="18">
        <f t="shared" si="37"/>
        <v>82</v>
      </c>
      <c r="H36" s="5" t="s">
        <v>296</v>
      </c>
      <c r="I36" s="33">
        <f>IF('Model 1'!$B$330="C",$B$5*(1+'Model 1'!$B$329)^(V36-1),IF('Model 1'!$B$330="S",$B$5*(1+'Model 1'!$B$329*(V36-1)),$B$5))</f>
        <v>318.27</v>
      </c>
      <c r="J36" s="16">
        <f t="shared" si="51"/>
        <v>0.52347225741415115</v>
      </c>
      <c r="K36" s="16">
        <f t="shared" si="51"/>
        <v>0.96916776256557036</v>
      </c>
      <c r="L36" s="16">
        <f t="shared" ref="L36:M36" si="97">L35</f>
        <v>0.98624335465829094</v>
      </c>
      <c r="M36" s="16">
        <f t="shared" si="97"/>
        <v>1.8351169303884849</v>
      </c>
      <c r="N36" s="16">
        <f>INDEX('Model 1'!EMBLEMFac9Fac18,MATCH(I36,'Model 1'!$A$45:$A$74,1),MATCH($D$5,'Model 1'!$C$44:$G$44,0))</f>
        <v>0.57345782300694315</v>
      </c>
      <c r="O36" s="16">
        <f>INDEX('Model 1'!EMBLEMFac21Fac18,MATCH(I36,'Model 1'!$A$80:$A$109,1),MATCH($D$4,'Model 1'!$C$79:$F$79,0))</f>
        <v>0.8512053780955311</v>
      </c>
      <c r="P36" s="16">
        <f t="shared" ref="P36:Q36" si="98">P35</f>
        <v>0.96967377967050727</v>
      </c>
      <c r="Q36" s="16">
        <f t="shared" si="98"/>
        <v>0.98034764327780921</v>
      </c>
      <c r="R36" s="16">
        <f t="shared" ref="R36" si="99">R35</f>
        <v>1.004679405109753</v>
      </c>
      <c r="S36" s="16">
        <f>IFERROR(INDEX('Model 1'!EMBLEMFac21Fac26,MATCH(H36,'Model 1'!$H$203:$H$324,0),MATCH($D$4,'Model 1'!$C$202:$F$202,0)),S35)</f>
        <v>1.2064983379319285</v>
      </c>
      <c r="T36" s="16">
        <f t="shared" si="0"/>
        <v>0.51645952517770888</v>
      </c>
      <c r="V36" s="34">
        <f t="shared" si="41"/>
        <v>3</v>
      </c>
      <c r="W36" s="17"/>
      <c r="X36" s="17"/>
    </row>
    <row r="37" spans="1:24" x14ac:dyDescent="0.3">
      <c r="A37" s="24"/>
      <c r="B37" s="29"/>
      <c r="G37" s="18">
        <f t="shared" si="37"/>
        <v>82</v>
      </c>
      <c r="H37" s="5" t="s">
        <v>297</v>
      </c>
      <c r="I37" s="33">
        <f>IF('Model 1'!$B$330="C",$B$5*(1+'Model 1'!$B$329)^(V37-1),IF('Model 1'!$B$330="S",$B$5*(1+'Model 1'!$B$329*(V37-1)),$B$5))</f>
        <v>318.27</v>
      </c>
      <c r="J37" s="16">
        <f t="shared" ref="J37:K52" si="100">J36</f>
        <v>0.52347225741415115</v>
      </c>
      <c r="K37" s="16">
        <f t="shared" si="100"/>
        <v>0.96916776256557036</v>
      </c>
      <c r="L37" s="16">
        <f t="shared" ref="L37:M37" si="101">L36</f>
        <v>0.98624335465829094</v>
      </c>
      <c r="M37" s="16">
        <f t="shared" si="101"/>
        <v>1.8351169303884849</v>
      </c>
      <c r="N37" s="16">
        <f>INDEX('Model 1'!EMBLEMFac9Fac18,MATCH(I37,'Model 1'!$A$45:$A$74,1),MATCH($D$5,'Model 1'!$C$44:$G$44,0))</f>
        <v>0.57345782300694315</v>
      </c>
      <c r="O37" s="16">
        <f>INDEX('Model 1'!EMBLEMFac21Fac18,MATCH(I37,'Model 1'!$A$80:$A$109,1),MATCH($D$4,'Model 1'!$C$79:$F$79,0))</f>
        <v>0.8512053780955311</v>
      </c>
      <c r="P37" s="16">
        <f t="shared" ref="P37:Q37" si="102">P36</f>
        <v>0.96967377967050727</v>
      </c>
      <c r="Q37" s="16">
        <f t="shared" si="102"/>
        <v>0.98034764327780921</v>
      </c>
      <c r="R37" s="16">
        <f t="shared" ref="R37" si="103">R36</f>
        <v>1.004679405109753</v>
      </c>
      <c r="S37" s="16">
        <f>IFERROR(INDEX('Model 1'!EMBLEMFac21Fac26,MATCH(H37,'Model 1'!$H$203:$H$324,0),MATCH($D$4,'Model 1'!$C$202:$F$202,0)),S36)</f>
        <v>1.2078154236638703</v>
      </c>
      <c r="T37" s="16">
        <f t="shared" si="0"/>
        <v>0.51702332327866851</v>
      </c>
      <c r="V37" s="34">
        <f t="shared" si="41"/>
        <v>3</v>
      </c>
      <c r="W37" s="17"/>
      <c r="X37" s="17"/>
    </row>
    <row r="38" spans="1:24" x14ac:dyDescent="0.3">
      <c r="A38" s="24"/>
      <c r="B38" s="29"/>
      <c r="G38" s="18">
        <f t="shared" si="37"/>
        <v>82</v>
      </c>
      <c r="H38" s="5" t="s">
        <v>298</v>
      </c>
      <c r="I38" s="33">
        <f>IF('Model 1'!$B$330="C",$B$5*(1+'Model 1'!$B$329)^(V38-1),IF('Model 1'!$B$330="S",$B$5*(1+'Model 1'!$B$329*(V38-1)),$B$5))</f>
        <v>318.27</v>
      </c>
      <c r="J38" s="16">
        <f t="shared" si="100"/>
        <v>0.52347225741415115</v>
      </c>
      <c r="K38" s="16">
        <f t="shared" si="100"/>
        <v>0.96916776256557036</v>
      </c>
      <c r="L38" s="16">
        <f t="shared" ref="L38:M38" si="104">L37</f>
        <v>0.98624335465829094</v>
      </c>
      <c r="M38" s="16">
        <f t="shared" si="104"/>
        <v>1.8351169303884849</v>
      </c>
      <c r="N38" s="16">
        <f>INDEX('Model 1'!EMBLEMFac9Fac18,MATCH(I38,'Model 1'!$A$45:$A$74,1),MATCH($D$5,'Model 1'!$C$44:$G$44,0))</f>
        <v>0.57345782300694315</v>
      </c>
      <c r="O38" s="16">
        <f>INDEX('Model 1'!EMBLEMFac21Fac18,MATCH(I38,'Model 1'!$A$80:$A$109,1),MATCH($D$4,'Model 1'!$C$79:$F$79,0))</f>
        <v>0.8512053780955311</v>
      </c>
      <c r="P38" s="16">
        <f t="shared" ref="P38:Q38" si="105">P37</f>
        <v>0.96967377967050727</v>
      </c>
      <c r="Q38" s="16">
        <f t="shared" si="105"/>
        <v>0.98034764327780921</v>
      </c>
      <c r="R38" s="16">
        <f t="shared" ref="R38" si="106">R37</f>
        <v>1.004679405109753</v>
      </c>
      <c r="S38" s="16">
        <f>IFERROR(INDEX('Model 1'!EMBLEMFac21Fac26,MATCH(H38,'Model 1'!$H$203:$H$324,0),MATCH($D$4,'Model 1'!$C$202:$F$202,0)),S37)</f>
        <v>1.208918170912322</v>
      </c>
      <c r="T38" s="16">
        <f t="shared" si="0"/>
        <v>0.51749537060970974</v>
      </c>
      <c r="V38" s="34">
        <f t="shared" si="41"/>
        <v>3</v>
      </c>
      <c r="W38" s="17"/>
      <c r="X38" s="17"/>
    </row>
    <row r="39" spans="1:24" x14ac:dyDescent="0.3">
      <c r="A39" s="24"/>
      <c r="B39" s="29"/>
      <c r="G39" s="18">
        <f t="shared" si="37"/>
        <v>82</v>
      </c>
      <c r="H39" s="5" t="s">
        <v>299</v>
      </c>
      <c r="I39" s="33">
        <f>IF('Model 1'!$B$330="C",$B$5*(1+'Model 1'!$B$329)^(V39-1),IF('Model 1'!$B$330="S",$B$5*(1+'Model 1'!$B$329*(V39-1)),$B$5))</f>
        <v>318.27</v>
      </c>
      <c r="J39" s="16">
        <f t="shared" si="100"/>
        <v>0.52347225741415115</v>
      </c>
      <c r="K39" s="16">
        <f t="shared" si="100"/>
        <v>0.96916776256557036</v>
      </c>
      <c r="L39" s="16">
        <f t="shared" ref="L39:M39" si="107">L38</f>
        <v>0.98624335465829094</v>
      </c>
      <c r="M39" s="16">
        <f t="shared" si="107"/>
        <v>1.8351169303884849</v>
      </c>
      <c r="N39" s="16">
        <f>INDEX('Model 1'!EMBLEMFac9Fac18,MATCH(I39,'Model 1'!$A$45:$A$74,1),MATCH($D$5,'Model 1'!$C$44:$G$44,0))</f>
        <v>0.57345782300694315</v>
      </c>
      <c r="O39" s="16">
        <f>INDEX('Model 1'!EMBLEMFac21Fac18,MATCH(I39,'Model 1'!$A$80:$A$109,1),MATCH($D$4,'Model 1'!$C$79:$F$79,0))</f>
        <v>0.8512053780955311</v>
      </c>
      <c r="P39" s="16">
        <f t="shared" ref="P39:Q39" si="108">P38</f>
        <v>0.96967377967050727</v>
      </c>
      <c r="Q39" s="16">
        <f t="shared" si="108"/>
        <v>0.98034764327780921</v>
      </c>
      <c r="R39" s="16">
        <f t="shared" ref="R39" si="109">R38</f>
        <v>1.004679405109753</v>
      </c>
      <c r="S39" s="16">
        <f>IFERROR(INDEX('Model 1'!EMBLEMFac21Fac26,MATCH(H39,'Model 1'!$H$203:$H$324,0),MATCH($D$4,'Model 1'!$C$202:$F$202,0)),S38)</f>
        <v>1.2097777213879271</v>
      </c>
      <c r="T39" s="16">
        <f t="shared" si="0"/>
        <v>0.51786331395164442</v>
      </c>
      <c r="V39" s="34">
        <f t="shared" si="41"/>
        <v>3</v>
      </c>
      <c r="W39" s="17"/>
      <c r="X39" s="17"/>
    </row>
    <row r="40" spans="1:24" x14ac:dyDescent="0.3">
      <c r="G40" s="18">
        <f t="shared" si="37"/>
        <v>83</v>
      </c>
      <c r="H40" s="5" t="s">
        <v>300</v>
      </c>
      <c r="I40" s="33">
        <f>IF('Model 1'!$B$330="C",$B$5*(1+'Model 1'!$B$329)^(V40-1),IF('Model 1'!$B$330="S",$B$5*(1+'Model 1'!$B$329*(V40-1)),$B$5))</f>
        <v>327.81810000000002</v>
      </c>
      <c r="J40" s="16">
        <f t="shared" si="100"/>
        <v>0.52347225741415115</v>
      </c>
      <c r="K40" s="16">
        <f t="shared" si="100"/>
        <v>0.96916776256557036</v>
      </c>
      <c r="L40" s="16">
        <f t="shared" ref="L40:M40" si="110">L39</f>
        <v>0.98624335465829094</v>
      </c>
      <c r="M40" s="16">
        <f t="shared" si="110"/>
        <v>1.8351169303884849</v>
      </c>
      <c r="N40" s="16">
        <f>INDEX('Model 1'!EMBLEMFac9Fac18,MATCH(I40,'Model 1'!$A$45:$A$74,1),MATCH($D$5,'Model 1'!$C$44:$G$44,0))</f>
        <v>0.57345782300694315</v>
      </c>
      <c r="O40" s="16">
        <f>INDEX('Model 1'!EMBLEMFac21Fac18,MATCH(I40,'Model 1'!$A$80:$A$109,1),MATCH($D$4,'Model 1'!$C$79:$F$79,0))</f>
        <v>0.8512053780955311</v>
      </c>
      <c r="P40" s="16">
        <f t="shared" ref="P40:Q40" si="111">P39</f>
        <v>0.96967377967050727</v>
      </c>
      <c r="Q40" s="16">
        <f t="shared" si="111"/>
        <v>0.98034764327780921</v>
      </c>
      <c r="R40" s="16">
        <f t="shared" ref="R40" si="112">R39</f>
        <v>1.004679405109753</v>
      </c>
      <c r="S40" s="16">
        <f>IFERROR(INDEX('Model 1'!EMBLEMFac21Fac26,MATCH(H40,'Model 1'!$H$203:$H$324,0),MATCH($D$4,'Model 1'!$C$202:$F$202,0)),S39)</f>
        <v>1.2103772856390045</v>
      </c>
      <c r="T40" s="16">
        <f t="shared" si="0"/>
        <v>0.5181199663304249</v>
      </c>
      <c r="V40" s="34">
        <f t="shared" si="41"/>
        <v>4</v>
      </c>
      <c r="W40" s="17"/>
      <c r="X40" s="17"/>
    </row>
    <row r="41" spans="1:24" x14ac:dyDescent="0.3">
      <c r="G41" s="18">
        <f t="shared" si="37"/>
        <v>83</v>
      </c>
      <c r="H41" s="5" t="s">
        <v>301</v>
      </c>
      <c r="I41" s="33">
        <f>IF('Model 1'!$B$330="C",$B$5*(1+'Model 1'!$B$329)^(V41-1),IF('Model 1'!$B$330="S",$B$5*(1+'Model 1'!$B$329*(V41-1)),$B$5))</f>
        <v>327.81810000000002</v>
      </c>
      <c r="J41" s="16">
        <f t="shared" si="100"/>
        <v>0.52347225741415115</v>
      </c>
      <c r="K41" s="16">
        <f t="shared" si="100"/>
        <v>0.96916776256557036</v>
      </c>
      <c r="L41" s="16">
        <f t="shared" ref="L41:M41" si="113">L40</f>
        <v>0.98624335465829094</v>
      </c>
      <c r="M41" s="16">
        <f t="shared" si="113"/>
        <v>1.8351169303884849</v>
      </c>
      <c r="N41" s="16">
        <f>INDEX('Model 1'!EMBLEMFac9Fac18,MATCH(I41,'Model 1'!$A$45:$A$74,1),MATCH($D$5,'Model 1'!$C$44:$G$44,0))</f>
        <v>0.57345782300694315</v>
      </c>
      <c r="O41" s="16">
        <f>INDEX('Model 1'!EMBLEMFac21Fac18,MATCH(I41,'Model 1'!$A$80:$A$109,1),MATCH($D$4,'Model 1'!$C$79:$F$79,0))</f>
        <v>0.8512053780955311</v>
      </c>
      <c r="P41" s="16">
        <f t="shared" ref="P41:Q41" si="114">P40</f>
        <v>0.96967377967050727</v>
      </c>
      <c r="Q41" s="16">
        <f t="shared" si="114"/>
        <v>0.98034764327780921</v>
      </c>
      <c r="R41" s="16">
        <f t="shared" ref="R41" si="115">R40</f>
        <v>1.004679405109753</v>
      </c>
      <c r="S41" s="16">
        <f>IFERROR(INDEX('Model 1'!EMBLEMFac21Fac26,MATCH(H41,'Model 1'!$H$203:$H$324,0),MATCH($D$4,'Model 1'!$C$202:$F$202,0)),S40)</f>
        <v>1.2107150832890088</v>
      </c>
      <c r="T41" s="16">
        <f t="shared" si="0"/>
        <v>0.51826456562943968</v>
      </c>
      <c r="V41" s="34">
        <f t="shared" si="41"/>
        <v>4</v>
      </c>
    </row>
    <row r="42" spans="1:24" x14ac:dyDescent="0.3">
      <c r="G42" s="18">
        <f t="shared" si="37"/>
        <v>83</v>
      </c>
      <c r="H42" s="5" t="s">
        <v>302</v>
      </c>
      <c r="I42" s="33">
        <f>IF('Model 1'!$B$330="C",$B$5*(1+'Model 1'!$B$329)^(V42-1),IF('Model 1'!$B$330="S",$B$5*(1+'Model 1'!$B$329*(V42-1)),$B$5))</f>
        <v>327.81810000000002</v>
      </c>
      <c r="J42" s="16">
        <f t="shared" si="100"/>
        <v>0.52347225741415115</v>
      </c>
      <c r="K42" s="16">
        <f t="shared" si="100"/>
        <v>0.96916776256557036</v>
      </c>
      <c r="L42" s="16">
        <f t="shared" ref="L42:M42" si="116">L41</f>
        <v>0.98624335465829094</v>
      </c>
      <c r="M42" s="16">
        <f t="shared" si="116"/>
        <v>1.8351169303884849</v>
      </c>
      <c r="N42" s="16">
        <f>INDEX('Model 1'!EMBLEMFac9Fac18,MATCH(I42,'Model 1'!$A$45:$A$74,1),MATCH($D$5,'Model 1'!$C$44:$G$44,0))</f>
        <v>0.57345782300694315</v>
      </c>
      <c r="O42" s="16">
        <f>INDEX('Model 1'!EMBLEMFac21Fac18,MATCH(I42,'Model 1'!$A$80:$A$109,1),MATCH($D$4,'Model 1'!$C$79:$F$79,0))</f>
        <v>0.8512053780955311</v>
      </c>
      <c r="P42" s="16">
        <f t="shared" ref="P42:Q42" si="117">P41</f>
        <v>0.96967377967050727</v>
      </c>
      <c r="Q42" s="16">
        <f t="shared" si="117"/>
        <v>0.98034764327780921</v>
      </c>
      <c r="R42" s="16">
        <f t="shared" ref="R42" si="118">R41</f>
        <v>1.004679405109753</v>
      </c>
      <c r="S42" s="16">
        <f>IFERROR(INDEX('Model 1'!EMBLEMFac21Fac26,MATCH(H42,'Model 1'!$H$203:$H$324,0),MATCH($D$4,'Model 1'!$C$202:$F$202,0)),S41)</f>
        <v>1.2108072474570484</v>
      </c>
      <c r="T42" s="16">
        <f t="shared" si="0"/>
        <v>0.51830401786983449</v>
      </c>
      <c r="V42" s="34">
        <f t="shared" si="41"/>
        <v>4</v>
      </c>
    </row>
    <row r="43" spans="1:24" x14ac:dyDescent="0.3">
      <c r="G43" s="18">
        <f t="shared" si="37"/>
        <v>83</v>
      </c>
      <c r="H43" s="5" t="s">
        <v>303</v>
      </c>
      <c r="I43" s="33">
        <f>IF('Model 1'!$B$330="C",$B$5*(1+'Model 1'!$B$329)^(V43-1),IF('Model 1'!$B$330="S",$B$5*(1+'Model 1'!$B$329*(V43-1)),$B$5))</f>
        <v>327.81810000000002</v>
      </c>
      <c r="J43" s="16">
        <f t="shared" si="100"/>
        <v>0.52347225741415115</v>
      </c>
      <c r="K43" s="16">
        <f t="shared" si="100"/>
        <v>0.96916776256557036</v>
      </c>
      <c r="L43" s="16">
        <f t="shared" ref="L43:M43" si="119">L42</f>
        <v>0.98624335465829094</v>
      </c>
      <c r="M43" s="16">
        <f t="shared" si="119"/>
        <v>1.8351169303884849</v>
      </c>
      <c r="N43" s="16">
        <f>INDEX('Model 1'!EMBLEMFac9Fac18,MATCH(I43,'Model 1'!$A$45:$A$74,1),MATCH($D$5,'Model 1'!$C$44:$G$44,0))</f>
        <v>0.57345782300694315</v>
      </c>
      <c r="O43" s="16">
        <f>INDEX('Model 1'!EMBLEMFac21Fac18,MATCH(I43,'Model 1'!$A$80:$A$109,1),MATCH($D$4,'Model 1'!$C$79:$F$79,0))</f>
        <v>0.8512053780955311</v>
      </c>
      <c r="P43" s="16">
        <f t="shared" ref="P43:Q43" si="120">P42</f>
        <v>0.96967377967050727</v>
      </c>
      <c r="Q43" s="16">
        <f t="shared" si="120"/>
        <v>0.98034764327780921</v>
      </c>
      <c r="R43" s="16">
        <f t="shared" ref="R43" si="121">R42</f>
        <v>1.004679405109753</v>
      </c>
      <c r="S43" s="16">
        <f>IFERROR(INDEX('Model 1'!EMBLEMFac21Fac26,MATCH(H43,'Model 1'!$H$203:$H$324,0),MATCH($D$4,'Model 1'!$C$202:$F$202,0)),S42)</f>
        <v>1.2106906806532498</v>
      </c>
      <c r="T43" s="16">
        <f t="shared" si="0"/>
        <v>0.51825411971892243</v>
      </c>
      <c r="V43" s="34">
        <f t="shared" si="41"/>
        <v>4</v>
      </c>
    </row>
    <row r="44" spans="1:24" x14ac:dyDescent="0.3">
      <c r="G44" s="18">
        <f t="shared" si="37"/>
        <v>83</v>
      </c>
      <c r="H44" s="5" t="s">
        <v>304</v>
      </c>
      <c r="I44" s="33">
        <f>IF('Model 1'!$B$330="C",$B$5*(1+'Model 1'!$B$329)^(V44-1),IF('Model 1'!$B$330="S",$B$5*(1+'Model 1'!$B$329*(V44-1)),$B$5))</f>
        <v>327.81810000000002</v>
      </c>
      <c r="J44" s="16">
        <f t="shared" si="100"/>
        <v>0.52347225741415115</v>
      </c>
      <c r="K44" s="16">
        <f t="shared" si="100"/>
        <v>0.96916776256557036</v>
      </c>
      <c r="L44" s="16">
        <f t="shared" ref="L44:M44" si="122">L43</f>
        <v>0.98624335465829094</v>
      </c>
      <c r="M44" s="16">
        <f t="shared" si="122"/>
        <v>1.8351169303884849</v>
      </c>
      <c r="N44" s="16">
        <f>INDEX('Model 1'!EMBLEMFac9Fac18,MATCH(I44,'Model 1'!$A$45:$A$74,1),MATCH($D$5,'Model 1'!$C$44:$G$44,0))</f>
        <v>0.57345782300694315</v>
      </c>
      <c r="O44" s="16">
        <f>INDEX('Model 1'!EMBLEMFac21Fac18,MATCH(I44,'Model 1'!$A$80:$A$109,1),MATCH($D$4,'Model 1'!$C$79:$F$79,0))</f>
        <v>0.8512053780955311</v>
      </c>
      <c r="P44" s="16">
        <f t="shared" ref="P44:Q44" si="123">P43</f>
        <v>0.96967377967050727</v>
      </c>
      <c r="Q44" s="16">
        <f t="shared" si="123"/>
        <v>0.98034764327780921</v>
      </c>
      <c r="R44" s="16">
        <f t="shared" ref="R44" si="124">R43</f>
        <v>1.004679405109753</v>
      </c>
      <c r="S44" s="16">
        <f>IFERROR(INDEX('Model 1'!EMBLEMFac21Fac26,MATCH(H44,'Model 1'!$H$203:$H$324,0),MATCH($D$4,'Model 1'!$C$202:$F$202,0)),S43)</f>
        <v>1.2104258598407873</v>
      </c>
      <c r="T44" s="16">
        <f t="shared" si="0"/>
        <v>0.51814075923862868</v>
      </c>
      <c r="V44" s="34">
        <f t="shared" si="41"/>
        <v>4</v>
      </c>
    </row>
    <row r="45" spans="1:24" x14ac:dyDescent="0.3">
      <c r="G45" s="18">
        <f t="shared" si="37"/>
        <v>83</v>
      </c>
      <c r="H45" s="5" t="s">
        <v>305</v>
      </c>
      <c r="I45" s="33">
        <f>IF('Model 1'!$B$330="C",$B$5*(1+'Model 1'!$B$329)^(V45-1),IF('Model 1'!$B$330="S",$B$5*(1+'Model 1'!$B$329*(V45-1)),$B$5))</f>
        <v>327.81810000000002</v>
      </c>
      <c r="J45" s="16">
        <f t="shared" si="100"/>
        <v>0.52347225741415115</v>
      </c>
      <c r="K45" s="16">
        <f t="shared" si="100"/>
        <v>0.96916776256557036</v>
      </c>
      <c r="L45" s="16">
        <f t="shared" ref="L45:M45" si="125">L44</f>
        <v>0.98624335465829094</v>
      </c>
      <c r="M45" s="16">
        <f t="shared" si="125"/>
        <v>1.8351169303884849</v>
      </c>
      <c r="N45" s="16">
        <f>INDEX('Model 1'!EMBLEMFac9Fac18,MATCH(I45,'Model 1'!$A$45:$A$74,1),MATCH($D$5,'Model 1'!$C$44:$G$44,0))</f>
        <v>0.57345782300694315</v>
      </c>
      <c r="O45" s="16">
        <f>INDEX('Model 1'!EMBLEMFac21Fac18,MATCH(I45,'Model 1'!$A$80:$A$109,1),MATCH($D$4,'Model 1'!$C$79:$F$79,0))</f>
        <v>0.8512053780955311</v>
      </c>
      <c r="P45" s="16">
        <f t="shared" ref="P45:Q45" si="126">P44</f>
        <v>0.96967377967050727</v>
      </c>
      <c r="Q45" s="16">
        <f t="shared" si="126"/>
        <v>0.98034764327780921</v>
      </c>
      <c r="R45" s="16">
        <f t="shared" ref="R45" si="127">R44</f>
        <v>1.004679405109753</v>
      </c>
      <c r="S45" s="16">
        <f>IFERROR(INDEX('Model 1'!EMBLEMFac21Fac26,MATCH(H45,'Model 1'!$H$203:$H$324,0),MATCH($D$4,'Model 1'!$C$202:$F$202,0)),S44)</f>
        <v>1.2100996044735335</v>
      </c>
      <c r="T45" s="16">
        <f t="shared" si="0"/>
        <v>0.51800110078510164</v>
      </c>
      <c r="V45" s="34">
        <f t="shared" si="41"/>
        <v>4</v>
      </c>
    </row>
    <row r="46" spans="1:24" x14ac:dyDescent="0.3">
      <c r="G46" s="18">
        <f t="shared" si="37"/>
        <v>83</v>
      </c>
      <c r="H46" s="5" t="s">
        <v>306</v>
      </c>
      <c r="I46" s="33">
        <f>IF('Model 1'!$B$330="C",$B$5*(1+'Model 1'!$B$329)^(V46-1),IF('Model 1'!$B$330="S",$B$5*(1+'Model 1'!$B$329*(V46-1)),$B$5))</f>
        <v>327.81810000000002</v>
      </c>
      <c r="J46" s="16">
        <f t="shared" si="100"/>
        <v>0.52347225741415115</v>
      </c>
      <c r="K46" s="16">
        <f t="shared" si="100"/>
        <v>0.96916776256557036</v>
      </c>
      <c r="L46" s="16">
        <f t="shared" ref="L46:M46" si="128">L45</f>
        <v>0.98624335465829094</v>
      </c>
      <c r="M46" s="16">
        <f t="shared" si="128"/>
        <v>1.8351169303884849</v>
      </c>
      <c r="N46" s="16">
        <f>INDEX('Model 1'!EMBLEMFac9Fac18,MATCH(I46,'Model 1'!$A$45:$A$74,1),MATCH($D$5,'Model 1'!$C$44:$G$44,0))</f>
        <v>0.57345782300694315</v>
      </c>
      <c r="O46" s="16">
        <f>INDEX('Model 1'!EMBLEMFac21Fac18,MATCH(I46,'Model 1'!$A$80:$A$109,1),MATCH($D$4,'Model 1'!$C$79:$F$79,0))</f>
        <v>0.8512053780955311</v>
      </c>
      <c r="P46" s="16">
        <f t="shared" ref="P46:Q46" si="129">P45</f>
        <v>0.96967377967050727</v>
      </c>
      <c r="Q46" s="16">
        <f t="shared" si="129"/>
        <v>0.98034764327780921</v>
      </c>
      <c r="R46" s="16">
        <f t="shared" ref="R46" si="130">R45</f>
        <v>1.004679405109753</v>
      </c>
      <c r="S46" s="16">
        <f>IFERROR(INDEX('Model 1'!EMBLEMFac21Fac26,MATCH(H46,'Model 1'!$H$203:$H$324,0),MATCH($D$4,'Model 1'!$C$202:$F$202,0)),S45)</f>
        <v>1.2098278439148127</v>
      </c>
      <c r="T46" s="16">
        <f t="shared" si="0"/>
        <v>0.5178847696433948</v>
      </c>
      <c r="V46" s="34">
        <f t="shared" si="41"/>
        <v>4</v>
      </c>
    </row>
    <row r="47" spans="1:24" x14ac:dyDescent="0.3">
      <c r="G47" s="18">
        <f t="shared" si="37"/>
        <v>83</v>
      </c>
      <c r="H47" s="5" t="s">
        <v>307</v>
      </c>
      <c r="I47" s="33">
        <f>IF('Model 1'!$B$330="C",$B$5*(1+'Model 1'!$B$329)^(V47-1),IF('Model 1'!$B$330="S",$B$5*(1+'Model 1'!$B$329*(V47-1)),$B$5))</f>
        <v>327.81810000000002</v>
      </c>
      <c r="J47" s="16">
        <f t="shared" si="100"/>
        <v>0.52347225741415115</v>
      </c>
      <c r="K47" s="16">
        <f t="shared" si="100"/>
        <v>0.96916776256557036</v>
      </c>
      <c r="L47" s="16">
        <f t="shared" ref="L47:M47" si="131">L46</f>
        <v>0.98624335465829094</v>
      </c>
      <c r="M47" s="16">
        <f t="shared" si="131"/>
        <v>1.8351169303884849</v>
      </c>
      <c r="N47" s="16">
        <f>INDEX('Model 1'!EMBLEMFac9Fac18,MATCH(I47,'Model 1'!$A$45:$A$74,1),MATCH($D$5,'Model 1'!$C$44:$G$44,0))</f>
        <v>0.57345782300694315</v>
      </c>
      <c r="O47" s="16">
        <f>INDEX('Model 1'!EMBLEMFac21Fac18,MATCH(I47,'Model 1'!$A$80:$A$109,1),MATCH($D$4,'Model 1'!$C$79:$F$79,0))</f>
        <v>0.8512053780955311</v>
      </c>
      <c r="P47" s="16">
        <f t="shared" ref="P47:Q47" si="132">P46</f>
        <v>0.96967377967050727</v>
      </c>
      <c r="Q47" s="16">
        <f t="shared" si="132"/>
        <v>0.98034764327780921</v>
      </c>
      <c r="R47" s="16">
        <f t="shared" ref="R47" si="133">R46</f>
        <v>1.004679405109753</v>
      </c>
      <c r="S47" s="16">
        <f>IFERROR(INDEX('Model 1'!EMBLEMFac21Fac26,MATCH(H47,'Model 1'!$H$203:$H$324,0),MATCH($D$4,'Model 1'!$C$202:$F$202,0)),S46)</f>
        <v>1.2097584505180698</v>
      </c>
      <c r="T47" s="16">
        <f t="shared" si="0"/>
        <v>0.51785506476970744</v>
      </c>
      <c r="V47" s="34">
        <f t="shared" si="41"/>
        <v>4</v>
      </c>
    </row>
    <row r="48" spans="1:24" x14ac:dyDescent="0.3">
      <c r="G48" s="18">
        <f t="shared" si="37"/>
        <v>83</v>
      </c>
      <c r="H48" s="5" t="s">
        <v>308</v>
      </c>
      <c r="I48" s="33">
        <f>IF('Model 1'!$B$330="C",$B$5*(1+'Model 1'!$B$329)^(V48-1),IF('Model 1'!$B$330="S",$B$5*(1+'Model 1'!$B$329*(V48-1)),$B$5))</f>
        <v>327.81810000000002</v>
      </c>
      <c r="J48" s="16">
        <f t="shared" si="100"/>
        <v>0.52347225741415115</v>
      </c>
      <c r="K48" s="16">
        <f t="shared" si="100"/>
        <v>0.96916776256557036</v>
      </c>
      <c r="L48" s="16">
        <f t="shared" ref="L48:M48" si="134">L47</f>
        <v>0.98624335465829094</v>
      </c>
      <c r="M48" s="16">
        <f t="shared" si="134"/>
        <v>1.8351169303884849</v>
      </c>
      <c r="N48" s="16">
        <f>INDEX('Model 1'!EMBLEMFac9Fac18,MATCH(I48,'Model 1'!$A$45:$A$74,1),MATCH($D$5,'Model 1'!$C$44:$G$44,0))</f>
        <v>0.57345782300694315</v>
      </c>
      <c r="O48" s="16">
        <f>INDEX('Model 1'!EMBLEMFac21Fac18,MATCH(I48,'Model 1'!$A$80:$A$109,1),MATCH($D$4,'Model 1'!$C$79:$F$79,0))</f>
        <v>0.8512053780955311</v>
      </c>
      <c r="P48" s="16">
        <f t="shared" ref="P48:Q48" si="135">P47</f>
        <v>0.96967377967050727</v>
      </c>
      <c r="Q48" s="16">
        <f t="shared" si="135"/>
        <v>0.98034764327780921</v>
      </c>
      <c r="R48" s="16">
        <f t="shared" ref="R48" si="136">R47</f>
        <v>1.004679405109753</v>
      </c>
      <c r="S48" s="16">
        <f>IFERROR(INDEX('Model 1'!EMBLEMFac21Fac26,MATCH(H48,'Model 1'!$H$203:$H$324,0),MATCH($D$4,'Model 1'!$C$202:$F$202,0)),S47)</f>
        <v>1.2100742427513029</v>
      </c>
      <c r="T48" s="16">
        <f t="shared" si="0"/>
        <v>0.5179902443233817</v>
      </c>
      <c r="V48" s="34">
        <f t="shared" si="41"/>
        <v>4</v>
      </c>
    </row>
    <row r="49" spans="7:22" x14ac:dyDescent="0.3">
      <c r="G49" s="18">
        <f t="shared" si="37"/>
        <v>83</v>
      </c>
      <c r="H49" s="5" t="s">
        <v>309</v>
      </c>
      <c r="I49" s="33">
        <f>IF('Model 1'!$B$330="C",$B$5*(1+'Model 1'!$B$329)^(V49-1),IF('Model 1'!$B$330="S",$B$5*(1+'Model 1'!$B$329*(V49-1)),$B$5))</f>
        <v>327.81810000000002</v>
      </c>
      <c r="J49" s="16">
        <f t="shared" si="100"/>
        <v>0.52347225741415115</v>
      </c>
      <c r="K49" s="16">
        <f t="shared" si="100"/>
        <v>0.96916776256557036</v>
      </c>
      <c r="L49" s="16">
        <f t="shared" ref="L49:M49" si="137">L48</f>
        <v>0.98624335465829094</v>
      </c>
      <c r="M49" s="16">
        <f t="shared" si="137"/>
        <v>1.8351169303884849</v>
      </c>
      <c r="N49" s="16">
        <f>INDEX('Model 1'!EMBLEMFac9Fac18,MATCH(I49,'Model 1'!$A$45:$A$74,1),MATCH($D$5,'Model 1'!$C$44:$G$44,0))</f>
        <v>0.57345782300694315</v>
      </c>
      <c r="O49" s="16">
        <f>INDEX('Model 1'!EMBLEMFac21Fac18,MATCH(I49,'Model 1'!$A$80:$A$109,1),MATCH($D$4,'Model 1'!$C$79:$F$79,0))</f>
        <v>0.8512053780955311</v>
      </c>
      <c r="P49" s="16">
        <f t="shared" ref="P49:Q49" si="138">P48</f>
        <v>0.96967377967050727</v>
      </c>
      <c r="Q49" s="16">
        <f t="shared" si="138"/>
        <v>0.98034764327780921</v>
      </c>
      <c r="R49" s="16">
        <f t="shared" ref="R49" si="139">R48</f>
        <v>1.004679405109753</v>
      </c>
      <c r="S49" s="16">
        <f>IFERROR(INDEX('Model 1'!EMBLEMFac21Fac26,MATCH(H49,'Model 1'!$H$203:$H$324,0),MATCH($D$4,'Model 1'!$C$202:$F$202,0)),S48)</f>
        <v>1.2109963103458421</v>
      </c>
      <c r="T49" s="16">
        <f t="shared" si="0"/>
        <v>0.51838494904620269</v>
      </c>
      <c r="V49" s="34">
        <f t="shared" si="41"/>
        <v>4</v>
      </c>
    </row>
    <row r="50" spans="7:22" x14ac:dyDescent="0.3">
      <c r="G50" s="18">
        <f t="shared" si="37"/>
        <v>83</v>
      </c>
      <c r="H50" s="5" t="s">
        <v>310</v>
      </c>
      <c r="I50" s="33">
        <f>IF('Model 1'!$B$330="C",$B$5*(1+'Model 1'!$B$329)^(V50-1),IF('Model 1'!$B$330="S",$B$5*(1+'Model 1'!$B$329*(V50-1)),$B$5))</f>
        <v>327.81810000000002</v>
      </c>
      <c r="J50" s="16">
        <f t="shared" si="100"/>
        <v>0.52347225741415115</v>
      </c>
      <c r="K50" s="16">
        <f t="shared" si="100"/>
        <v>0.96916776256557036</v>
      </c>
      <c r="L50" s="16">
        <f t="shared" ref="L50:M50" si="140">L49</f>
        <v>0.98624335465829094</v>
      </c>
      <c r="M50" s="16">
        <f t="shared" si="140"/>
        <v>1.8351169303884849</v>
      </c>
      <c r="N50" s="16">
        <f>INDEX('Model 1'!EMBLEMFac9Fac18,MATCH(I50,'Model 1'!$A$45:$A$74,1),MATCH($D$5,'Model 1'!$C$44:$G$44,0))</f>
        <v>0.57345782300694315</v>
      </c>
      <c r="O50" s="16">
        <f>INDEX('Model 1'!EMBLEMFac21Fac18,MATCH(I50,'Model 1'!$A$80:$A$109,1),MATCH($D$4,'Model 1'!$C$79:$F$79,0))</f>
        <v>0.8512053780955311</v>
      </c>
      <c r="P50" s="16">
        <f t="shared" ref="P50:Q50" si="141">P49</f>
        <v>0.96967377967050727</v>
      </c>
      <c r="Q50" s="16">
        <f t="shared" si="141"/>
        <v>0.98034764327780921</v>
      </c>
      <c r="R50" s="16">
        <f t="shared" ref="R50" si="142">R49</f>
        <v>1.004679405109753</v>
      </c>
      <c r="S50" s="16">
        <f>IFERROR(INDEX('Model 1'!EMBLEMFac21Fac26,MATCH(H50,'Model 1'!$H$203:$H$324,0),MATCH($D$4,'Model 1'!$C$202:$F$202,0)),S49)</f>
        <v>1.2127878724093248</v>
      </c>
      <c r="T50" s="16">
        <f t="shared" si="0"/>
        <v>0.51915185378493511</v>
      </c>
      <c r="V50" s="34">
        <f t="shared" si="41"/>
        <v>4</v>
      </c>
    </row>
    <row r="51" spans="7:22" x14ac:dyDescent="0.3">
      <c r="G51" s="18">
        <f t="shared" si="37"/>
        <v>83</v>
      </c>
      <c r="H51" s="5" t="s">
        <v>311</v>
      </c>
      <c r="I51" s="33">
        <f>IF('Model 1'!$B$330="C",$B$5*(1+'Model 1'!$B$329)^(V51-1),IF('Model 1'!$B$330="S",$B$5*(1+'Model 1'!$B$329*(V51-1)),$B$5))</f>
        <v>327.81810000000002</v>
      </c>
      <c r="J51" s="16">
        <f t="shared" si="100"/>
        <v>0.52347225741415115</v>
      </c>
      <c r="K51" s="16">
        <f t="shared" si="100"/>
        <v>0.96916776256557036</v>
      </c>
      <c r="L51" s="16">
        <f t="shared" ref="L51:M51" si="143">L50</f>
        <v>0.98624335465829094</v>
      </c>
      <c r="M51" s="16">
        <f t="shared" si="143"/>
        <v>1.8351169303884849</v>
      </c>
      <c r="N51" s="16">
        <f>INDEX('Model 1'!EMBLEMFac9Fac18,MATCH(I51,'Model 1'!$A$45:$A$74,1),MATCH($D$5,'Model 1'!$C$44:$G$44,0))</f>
        <v>0.57345782300694315</v>
      </c>
      <c r="O51" s="16">
        <f>INDEX('Model 1'!EMBLEMFac21Fac18,MATCH(I51,'Model 1'!$A$80:$A$109,1),MATCH($D$4,'Model 1'!$C$79:$F$79,0))</f>
        <v>0.8512053780955311</v>
      </c>
      <c r="P51" s="16">
        <f t="shared" ref="P51:Q51" si="144">P50</f>
        <v>0.96967377967050727</v>
      </c>
      <c r="Q51" s="16">
        <f t="shared" si="144"/>
        <v>0.98034764327780921</v>
      </c>
      <c r="R51" s="16">
        <f t="shared" ref="R51" si="145">R50</f>
        <v>1.004679405109753</v>
      </c>
      <c r="S51" s="16">
        <f>IFERROR(INDEX('Model 1'!EMBLEMFac21Fac26,MATCH(H51,'Model 1'!$H$203:$H$324,0),MATCH($D$4,'Model 1'!$C$202:$F$202,0)),S50)</f>
        <v>1.2157589525980617</v>
      </c>
      <c r="T51" s="16">
        <f t="shared" si="0"/>
        <v>0.52042366876826118</v>
      </c>
      <c r="V51" s="34">
        <f t="shared" si="41"/>
        <v>4</v>
      </c>
    </row>
    <row r="52" spans="7:22" x14ac:dyDescent="0.3">
      <c r="G52" s="18">
        <f t="shared" si="37"/>
        <v>84</v>
      </c>
      <c r="H52" s="5" t="s">
        <v>312</v>
      </c>
      <c r="I52" s="33">
        <f>IF('Model 1'!$B$330="C",$B$5*(1+'Model 1'!$B$329)^(V52-1),IF('Model 1'!$B$330="S",$B$5*(1+'Model 1'!$B$329*(V52-1)),$B$5))</f>
        <v>337.65264299999996</v>
      </c>
      <c r="J52" s="16">
        <f t="shared" si="100"/>
        <v>0.52347225741415115</v>
      </c>
      <c r="K52" s="16">
        <f t="shared" si="100"/>
        <v>0.96916776256557036</v>
      </c>
      <c r="L52" s="16">
        <f t="shared" ref="L52:M52" si="146">L51</f>
        <v>0.98624335465829094</v>
      </c>
      <c r="M52" s="16">
        <f t="shared" si="146"/>
        <v>1.8351169303884849</v>
      </c>
      <c r="N52" s="16">
        <f>INDEX('Model 1'!EMBLEMFac9Fac18,MATCH(I52,'Model 1'!$A$45:$A$74,1),MATCH($D$5,'Model 1'!$C$44:$G$44,0))</f>
        <v>0.57345782300694315</v>
      </c>
      <c r="O52" s="16">
        <f>INDEX('Model 1'!EMBLEMFac21Fac18,MATCH(I52,'Model 1'!$A$80:$A$109,1),MATCH($D$4,'Model 1'!$C$79:$F$79,0))</f>
        <v>0.8512053780955311</v>
      </c>
      <c r="P52" s="16">
        <f t="shared" ref="P52:Q52" si="147">P51</f>
        <v>0.96967377967050727</v>
      </c>
      <c r="Q52" s="16">
        <f t="shared" si="147"/>
        <v>0.98034764327780921</v>
      </c>
      <c r="R52" s="16">
        <f t="shared" ref="R52" si="148">R51</f>
        <v>1.004679405109753</v>
      </c>
      <c r="S52" s="16">
        <f>IFERROR(INDEX('Model 1'!EMBLEMFac21Fac26,MATCH(H52,'Model 1'!$H$203:$H$324,0),MATCH($D$4,'Model 1'!$C$202:$F$202,0)),S51)</f>
        <v>1.2202722471427228</v>
      </c>
      <c r="T52" s="16">
        <f t="shared" si="0"/>
        <v>0.52235565150229324</v>
      </c>
      <c r="V52" s="34">
        <f t="shared" si="41"/>
        <v>5</v>
      </c>
    </row>
    <row r="53" spans="7:22" x14ac:dyDescent="0.3">
      <c r="G53" s="18">
        <f t="shared" si="37"/>
        <v>84</v>
      </c>
      <c r="H53" s="5" t="s">
        <v>313</v>
      </c>
      <c r="I53" s="33">
        <f>IF('Model 1'!$B$330="C",$B$5*(1+'Model 1'!$B$329)^(V53-1),IF('Model 1'!$B$330="S",$B$5*(1+'Model 1'!$B$329*(V53-1)),$B$5))</f>
        <v>337.65264299999996</v>
      </c>
      <c r="J53" s="16">
        <f t="shared" ref="J53:K68" si="149">J52</f>
        <v>0.52347225741415115</v>
      </c>
      <c r="K53" s="16">
        <f t="shared" si="149"/>
        <v>0.96916776256557036</v>
      </c>
      <c r="L53" s="16">
        <f t="shared" ref="L53:M53" si="150">L52</f>
        <v>0.98624335465829094</v>
      </c>
      <c r="M53" s="16">
        <f t="shared" si="150"/>
        <v>1.8351169303884849</v>
      </c>
      <c r="N53" s="16">
        <f>INDEX('Model 1'!EMBLEMFac9Fac18,MATCH(I53,'Model 1'!$A$45:$A$74,1),MATCH($D$5,'Model 1'!$C$44:$G$44,0))</f>
        <v>0.57345782300694315</v>
      </c>
      <c r="O53" s="16">
        <f>INDEX('Model 1'!EMBLEMFac21Fac18,MATCH(I53,'Model 1'!$A$80:$A$109,1),MATCH($D$4,'Model 1'!$C$79:$F$79,0))</f>
        <v>0.8512053780955311</v>
      </c>
      <c r="P53" s="16">
        <f t="shared" ref="P53:Q53" si="151">P52</f>
        <v>0.96967377967050727</v>
      </c>
      <c r="Q53" s="16">
        <f t="shared" si="151"/>
        <v>0.98034764327780921</v>
      </c>
      <c r="R53" s="16">
        <f t="shared" ref="R53" si="152">R52</f>
        <v>1.004679405109753</v>
      </c>
      <c r="S53" s="16">
        <f>IFERROR(INDEX('Model 1'!EMBLEMFac21Fac26,MATCH(H53,'Model 1'!$H$203:$H$324,0),MATCH($D$4,'Model 1'!$C$202:$F$202,0)),S52)</f>
        <v>1.222275988529177</v>
      </c>
      <c r="T53" s="16">
        <f t="shared" si="0"/>
        <v>0.52321338275022922</v>
      </c>
      <c r="V53" s="34">
        <f t="shared" si="41"/>
        <v>5</v>
      </c>
    </row>
    <row r="54" spans="7:22" x14ac:dyDescent="0.3">
      <c r="G54" s="18">
        <f t="shared" si="37"/>
        <v>84</v>
      </c>
      <c r="H54" s="5" t="s">
        <v>314</v>
      </c>
      <c r="I54" s="33">
        <f>IF('Model 1'!$B$330="C",$B$5*(1+'Model 1'!$B$329)^(V54-1),IF('Model 1'!$B$330="S",$B$5*(1+'Model 1'!$B$329*(V54-1)),$B$5))</f>
        <v>337.65264299999996</v>
      </c>
      <c r="J54" s="16">
        <f t="shared" si="149"/>
        <v>0.52347225741415115</v>
      </c>
      <c r="K54" s="16">
        <f t="shared" si="149"/>
        <v>0.96916776256557036</v>
      </c>
      <c r="L54" s="16">
        <f t="shared" ref="L54:M54" si="153">L53</f>
        <v>0.98624335465829094</v>
      </c>
      <c r="M54" s="16">
        <f t="shared" si="153"/>
        <v>1.8351169303884849</v>
      </c>
      <c r="N54" s="16">
        <f>INDEX('Model 1'!EMBLEMFac9Fac18,MATCH(I54,'Model 1'!$A$45:$A$74,1),MATCH($D$5,'Model 1'!$C$44:$G$44,0))</f>
        <v>0.57345782300694315</v>
      </c>
      <c r="O54" s="16">
        <f>INDEX('Model 1'!EMBLEMFac21Fac18,MATCH(I54,'Model 1'!$A$80:$A$109,1),MATCH($D$4,'Model 1'!$C$79:$F$79,0))</f>
        <v>0.8512053780955311</v>
      </c>
      <c r="P54" s="16">
        <f t="shared" ref="P54:Q54" si="154">P53</f>
        <v>0.96967377967050727</v>
      </c>
      <c r="Q54" s="16">
        <f t="shared" si="154"/>
        <v>0.98034764327780921</v>
      </c>
      <c r="R54" s="16">
        <f t="shared" ref="R54" si="155">R53</f>
        <v>1.004679405109753</v>
      </c>
      <c r="S54" s="16">
        <f>IFERROR(INDEX('Model 1'!EMBLEMFac21Fac26,MATCH(H54,'Model 1'!$H$203:$H$324,0),MATCH($D$4,'Model 1'!$C$202:$F$202,0)),S53)</f>
        <v>1.2247322215042742</v>
      </c>
      <c r="T54" s="16">
        <f t="shared" si="0"/>
        <v>0.52426480974035583</v>
      </c>
      <c r="V54" s="34">
        <f t="shared" si="41"/>
        <v>5</v>
      </c>
    </row>
    <row r="55" spans="7:22" x14ac:dyDescent="0.3">
      <c r="G55" s="18">
        <f t="shared" si="37"/>
        <v>84</v>
      </c>
      <c r="H55" s="5" t="s">
        <v>315</v>
      </c>
      <c r="I55" s="33">
        <f>IF('Model 1'!$B$330="C",$B$5*(1+'Model 1'!$B$329)^(V55-1),IF('Model 1'!$B$330="S",$B$5*(1+'Model 1'!$B$329*(V55-1)),$B$5))</f>
        <v>337.65264299999996</v>
      </c>
      <c r="J55" s="16">
        <f t="shared" si="149"/>
        <v>0.52347225741415115</v>
      </c>
      <c r="K55" s="16">
        <f t="shared" si="149"/>
        <v>0.96916776256557036</v>
      </c>
      <c r="L55" s="16">
        <f t="shared" ref="L55:M55" si="156">L54</f>
        <v>0.98624335465829094</v>
      </c>
      <c r="M55" s="16">
        <f t="shared" si="156"/>
        <v>1.8351169303884849</v>
      </c>
      <c r="N55" s="16">
        <f>INDEX('Model 1'!EMBLEMFac9Fac18,MATCH(I55,'Model 1'!$A$45:$A$74,1),MATCH($D$5,'Model 1'!$C$44:$G$44,0))</f>
        <v>0.57345782300694315</v>
      </c>
      <c r="O55" s="16">
        <f>INDEX('Model 1'!EMBLEMFac21Fac18,MATCH(I55,'Model 1'!$A$80:$A$109,1),MATCH($D$4,'Model 1'!$C$79:$F$79,0))</f>
        <v>0.8512053780955311</v>
      </c>
      <c r="P55" s="16">
        <f t="shared" ref="P55:Q55" si="157">P54</f>
        <v>0.96967377967050727</v>
      </c>
      <c r="Q55" s="16">
        <f t="shared" si="157"/>
        <v>0.98034764327780921</v>
      </c>
      <c r="R55" s="16">
        <f t="shared" ref="R55" si="158">R54</f>
        <v>1.004679405109753</v>
      </c>
      <c r="S55" s="16">
        <f>IFERROR(INDEX('Model 1'!EMBLEMFac21Fac26,MATCH(H55,'Model 1'!$H$203:$H$324,0),MATCH($D$4,'Model 1'!$C$202:$F$202,0)),S54)</f>
        <v>1.2276436596181601</v>
      </c>
      <c r="T55" s="16">
        <f t="shared" si="0"/>
        <v>0.52551109404809826</v>
      </c>
      <c r="V55" s="34">
        <f t="shared" si="41"/>
        <v>5</v>
      </c>
    </row>
    <row r="56" spans="7:22" x14ac:dyDescent="0.3">
      <c r="G56" s="18">
        <f t="shared" si="37"/>
        <v>84</v>
      </c>
      <c r="H56" s="5" t="s">
        <v>316</v>
      </c>
      <c r="I56" s="33">
        <f>IF('Model 1'!$B$330="C",$B$5*(1+'Model 1'!$B$329)^(V56-1),IF('Model 1'!$B$330="S",$B$5*(1+'Model 1'!$B$329*(V56-1)),$B$5))</f>
        <v>337.65264299999996</v>
      </c>
      <c r="J56" s="16">
        <f t="shared" si="149"/>
        <v>0.52347225741415115</v>
      </c>
      <c r="K56" s="16">
        <f t="shared" si="149"/>
        <v>0.96916776256557036</v>
      </c>
      <c r="L56" s="16">
        <f t="shared" ref="L56:M56" si="159">L55</f>
        <v>0.98624335465829094</v>
      </c>
      <c r="M56" s="16">
        <f t="shared" si="159"/>
        <v>1.8351169303884849</v>
      </c>
      <c r="N56" s="16">
        <f>INDEX('Model 1'!EMBLEMFac9Fac18,MATCH(I56,'Model 1'!$A$45:$A$74,1),MATCH($D$5,'Model 1'!$C$44:$G$44,0))</f>
        <v>0.57345782300694315</v>
      </c>
      <c r="O56" s="16">
        <f>INDEX('Model 1'!EMBLEMFac21Fac18,MATCH(I56,'Model 1'!$A$80:$A$109,1),MATCH($D$4,'Model 1'!$C$79:$F$79,0))</f>
        <v>0.8512053780955311</v>
      </c>
      <c r="P56" s="16">
        <f t="shared" ref="P56:Q56" si="160">P55</f>
        <v>0.96967377967050727</v>
      </c>
      <c r="Q56" s="16">
        <f t="shared" si="160"/>
        <v>0.98034764327780921</v>
      </c>
      <c r="R56" s="16">
        <f t="shared" ref="R56" si="161">R55</f>
        <v>1.004679405109753</v>
      </c>
      <c r="S56" s="16">
        <f>IFERROR(INDEX('Model 1'!EMBLEMFac21Fac26,MATCH(H56,'Model 1'!$H$203:$H$324,0),MATCH($D$4,'Model 1'!$C$202:$F$202,0)),S55)</f>
        <v>1.2310135239956028</v>
      </c>
      <c r="T56" s="16">
        <f t="shared" si="0"/>
        <v>0.52695361452373402</v>
      </c>
      <c r="V56" s="34">
        <f t="shared" si="41"/>
        <v>5</v>
      </c>
    </row>
    <row r="57" spans="7:22" x14ac:dyDescent="0.3">
      <c r="G57" s="18">
        <f t="shared" si="37"/>
        <v>84</v>
      </c>
      <c r="H57" s="5" t="s">
        <v>317</v>
      </c>
      <c r="I57" s="33">
        <f>IF('Model 1'!$B$330="C",$B$5*(1+'Model 1'!$B$329)^(V57-1),IF('Model 1'!$B$330="S",$B$5*(1+'Model 1'!$B$329*(V57-1)),$B$5))</f>
        <v>337.65264299999996</v>
      </c>
      <c r="J57" s="16">
        <f t="shared" si="149"/>
        <v>0.52347225741415115</v>
      </c>
      <c r="K57" s="16">
        <f t="shared" si="149"/>
        <v>0.96916776256557036</v>
      </c>
      <c r="L57" s="16">
        <f t="shared" ref="L57:M57" si="162">L56</f>
        <v>0.98624335465829094</v>
      </c>
      <c r="M57" s="16">
        <f t="shared" si="162"/>
        <v>1.8351169303884849</v>
      </c>
      <c r="N57" s="16">
        <f>INDEX('Model 1'!EMBLEMFac9Fac18,MATCH(I57,'Model 1'!$A$45:$A$74,1),MATCH($D$5,'Model 1'!$C$44:$G$44,0))</f>
        <v>0.57345782300694315</v>
      </c>
      <c r="O57" s="16">
        <f>INDEX('Model 1'!EMBLEMFac21Fac18,MATCH(I57,'Model 1'!$A$80:$A$109,1),MATCH($D$4,'Model 1'!$C$79:$F$79,0))</f>
        <v>0.8512053780955311</v>
      </c>
      <c r="P57" s="16">
        <f t="shared" ref="P57:Q57" si="163">P56</f>
        <v>0.96967377967050727</v>
      </c>
      <c r="Q57" s="16">
        <f t="shared" si="163"/>
        <v>0.98034764327780921</v>
      </c>
      <c r="R57" s="16">
        <f t="shared" ref="R57" si="164">R56</f>
        <v>1.004679405109753</v>
      </c>
      <c r="S57" s="16">
        <f>IFERROR(INDEX('Model 1'!EMBLEMFac21Fac26,MATCH(H57,'Model 1'!$H$203:$H$324,0),MATCH($D$4,'Model 1'!$C$202:$F$202,0)),S56)</f>
        <v>1.2348455492762502</v>
      </c>
      <c r="T57" s="16">
        <f t="shared" si="0"/>
        <v>0.52859396983520879</v>
      </c>
      <c r="V57" s="34">
        <f t="shared" si="41"/>
        <v>5</v>
      </c>
    </row>
    <row r="58" spans="7:22" x14ac:dyDescent="0.3">
      <c r="G58" s="18">
        <f t="shared" si="37"/>
        <v>84</v>
      </c>
      <c r="H58" s="5" t="s">
        <v>318</v>
      </c>
      <c r="I58" s="33">
        <f>IF('Model 1'!$B$330="C",$B$5*(1+'Model 1'!$B$329)^(V58-1),IF('Model 1'!$B$330="S",$B$5*(1+'Model 1'!$B$329*(V58-1)),$B$5))</f>
        <v>337.65264299999996</v>
      </c>
      <c r="J58" s="16">
        <f t="shared" si="149"/>
        <v>0.52347225741415115</v>
      </c>
      <c r="K58" s="16">
        <f t="shared" si="149"/>
        <v>0.96916776256557036</v>
      </c>
      <c r="L58" s="16">
        <f t="shared" ref="L58:M58" si="165">L57</f>
        <v>0.98624335465829094</v>
      </c>
      <c r="M58" s="16">
        <f t="shared" si="165"/>
        <v>1.8351169303884849</v>
      </c>
      <c r="N58" s="16">
        <f>INDEX('Model 1'!EMBLEMFac9Fac18,MATCH(I58,'Model 1'!$A$45:$A$74,1),MATCH($D$5,'Model 1'!$C$44:$G$44,0))</f>
        <v>0.57345782300694315</v>
      </c>
      <c r="O58" s="16">
        <f>INDEX('Model 1'!EMBLEMFac21Fac18,MATCH(I58,'Model 1'!$A$80:$A$109,1),MATCH($D$4,'Model 1'!$C$79:$F$79,0))</f>
        <v>0.8512053780955311</v>
      </c>
      <c r="P58" s="16">
        <f t="shared" ref="P58:Q58" si="166">P57</f>
        <v>0.96967377967050727</v>
      </c>
      <c r="Q58" s="16">
        <f t="shared" si="166"/>
        <v>0.98034764327780921</v>
      </c>
      <c r="R58" s="16">
        <f t="shared" ref="R58" si="167">R57</f>
        <v>1.004679405109753</v>
      </c>
      <c r="S58" s="16">
        <f>IFERROR(INDEX('Model 1'!EMBLEMFac21Fac26,MATCH(H58,'Model 1'!$H$203:$H$324,0),MATCH($D$4,'Model 1'!$C$202:$F$202,0)),S57)</f>
        <v>1.2348455492762502</v>
      </c>
      <c r="T58" s="16">
        <f t="shared" si="0"/>
        <v>0.52859396983520879</v>
      </c>
      <c r="V58" s="34">
        <f t="shared" si="41"/>
        <v>5</v>
      </c>
    </row>
    <row r="59" spans="7:22" x14ac:dyDescent="0.3">
      <c r="G59" s="18">
        <f t="shared" si="37"/>
        <v>84</v>
      </c>
      <c r="H59" s="5" t="s">
        <v>319</v>
      </c>
      <c r="I59" s="33">
        <f>IF('Model 1'!$B$330="C",$B$5*(1+'Model 1'!$B$329)^(V59-1),IF('Model 1'!$B$330="S",$B$5*(1+'Model 1'!$B$329*(V59-1)),$B$5))</f>
        <v>337.65264299999996</v>
      </c>
      <c r="J59" s="16">
        <f t="shared" si="149"/>
        <v>0.52347225741415115</v>
      </c>
      <c r="K59" s="16">
        <f t="shared" si="149"/>
        <v>0.96916776256557036</v>
      </c>
      <c r="L59" s="16">
        <f t="shared" ref="L59:M59" si="168">L58</f>
        <v>0.98624335465829094</v>
      </c>
      <c r="M59" s="16">
        <f t="shared" si="168"/>
        <v>1.8351169303884849</v>
      </c>
      <c r="N59" s="16">
        <f>INDEX('Model 1'!EMBLEMFac9Fac18,MATCH(I59,'Model 1'!$A$45:$A$74,1),MATCH($D$5,'Model 1'!$C$44:$G$44,0))</f>
        <v>0.57345782300694315</v>
      </c>
      <c r="O59" s="16">
        <f>INDEX('Model 1'!EMBLEMFac21Fac18,MATCH(I59,'Model 1'!$A$80:$A$109,1),MATCH($D$4,'Model 1'!$C$79:$F$79,0))</f>
        <v>0.8512053780955311</v>
      </c>
      <c r="P59" s="16">
        <f t="shared" ref="P59:Q59" si="169">P58</f>
        <v>0.96967377967050727</v>
      </c>
      <c r="Q59" s="16">
        <f t="shared" si="169"/>
        <v>0.98034764327780921</v>
      </c>
      <c r="R59" s="16">
        <f t="shared" ref="R59" si="170">R58</f>
        <v>1.004679405109753</v>
      </c>
      <c r="S59" s="16">
        <f>IFERROR(INDEX('Model 1'!EMBLEMFac21Fac26,MATCH(H59,'Model 1'!$H$203:$H$324,0),MATCH($D$4,'Model 1'!$C$202:$F$202,0)),S58)</f>
        <v>1.2348455492762502</v>
      </c>
      <c r="T59" s="16">
        <f t="shared" si="0"/>
        <v>0.52859396983520879</v>
      </c>
      <c r="V59" s="34">
        <f t="shared" si="41"/>
        <v>5</v>
      </c>
    </row>
    <row r="60" spans="7:22" x14ac:dyDescent="0.3">
      <c r="G60" s="18">
        <f t="shared" si="37"/>
        <v>84</v>
      </c>
      <c r="H60" s="5" t="s">
        <v>320</v>
      </c>
      <c r="I60" s="33">
        <f>IF('Model 1'!$B$330="C",$B$5*(1+'Model 1'!$B$329)^(V60-1),IF('Model 1'!$B$330="S",$B$5*(1+'Model 1'!$B$329*(V60-1)),$B$5))</f>
        <v>337.65264299999996</v>
      </c>
      <c r="J60" s="16">
        <f t="shared" si="149"/>
        <v>0.52347225741415115</v>
      </c>
      <c r="K60" s="16">
        <f t="shared" si="149"/>
        <v>0.96916776256557036</v>
      </c>
      <c r="L60" s="16">
        <f t="shared" ref="L60:M60" si="171">L59</f>
        <v>0.98624335465829094</v>
      </c>
      <c r="M60" s="16">
        <f t="shared" si="171"/>
        <v>1.8351169303884849</v>
      </c>
      <c r="N60" s="16">
        <f>INDEX('Model 1'!EMBLEMFac9Fac18,MATCH(I60,'Model 1'!$A$45:$A$74,1),MATCH($D$5,'Model 1'!$C$44:$G$44,0))</f>
        <v>0.57345782300694315</v>
      </c>
      <c r="O60" s="16">
        <f>INDEX('Model 1'!EMBLEMFac21Fac18,MATCH(I60,'Model 1'!$A$80:$A$109,1),MATCH($D$4,'Model 1'!$C$79:$F$79,0))</f>
        <v>0.8512053780955311</v>
      </c>
      <c r="P60" s="16">
        <f t="shared" ref="P60:Q60" si="172">P59</f>
        <v>0.96967377967050727</v>
      </c>
      <c r="Q60" s="16">
        <f t="shared" si="172"/>
        <v>0.98034764327780921</v>
      </c>
      <c r="R60" s="16">
        <f t="shared" ref="R60" si="173">R59</f>
        <v>1.004679405109753</v>
      </c>
      <c r="S60" s="16">
        <f>IFERROR(INDEX('Model 1'!EMBLEMFac21Fac26,MATCH(H60,'Model 1'!$H$203:$H$324,0),MATCH($D$4,'Model 1'!$C$202:$F$202,0)),S59)</f>
        <v>1.2348455492762502</v>
      </c>
      <c r="T60" s="16">
        <f t="shared" si="0"/>
        <v>0.52859396983520879</v>
      </c>
      <c r="V60" s="34">
        <f t="shared" si="41"/>
        <v>5</v>
      </c>
    </row>
    <row r="61" spans="7:22" x14ac:dyDescent="0.3">
      <c r="G61" s="18">
        <f t="shared" si="37"/>
        <v>84</v>
      </c>
      <c r="H61" s="5" t="s">
        <v>321</v>
      </c>
      <c r="I61" s="33">
        <f>IF('Model 1'!$B$330="C",$B$5*(1+'Model 1'!$B$329)^(V61-1),IF('Model 1'!$B$330="S",$B$5*(1+'Model 1'!$B$329*(V61-1)),$B$5))</f>
        <v>337.65264299999996</v>
      </c>
      <c r="J61" s="16">
        <f t="shared" si="149"/>
        <v>0.52347225741415115</v>
      </c>
      <c r="K61" s="16">
        <f t="shared" si="149"/>
        <v>0.96916776256557036</v>
      </c>
      <c r="L61" s="16">
        <f t="shared" ref="L61:M61" si="174">L60</f>
        <v>0.98624335465829094</v>
      </c>
      <c r="M61" s="16">
        <f t="shared" si="174"/>
        <v>1.8351169303884849</v>
      </c>
      <c r="N61" s="16">
        <f>INDEX('Model 1'!EMBLEMFac9Fac18,MATCH(I61,'Model 1'!$A$45:$A$74,1),MATCH($D$5,'Model 1'!$C$44:$G$44,0))</f>
        <v>0.57345782300694315</v>
      </c>
      <c r="O61" s="16">
        <f>INDEX('Model 1'!EMBLEMFac21Fac18,MATCH(I61,'Model 1'!$A$80:$A$109,1),MATCH($D$4,'Model 1'!$C$79:$F$79,0))</f>
        <v>0.8512053780955311</v>
      </c>
      <c r="P61" s="16">
        <f t="shared" ref="P61:Q61" si="175">P60</f>
        <v>0.96967377967050727</v>
      </c>
      <c r="Q61" s="16">
        <f t="shared" si="175"/>
        <v>0.98034764327780921</v>
      </c>
      <c r="R61" s="16">
        <f t="shared" ref="R61" si="176">R60</f>
        <v>1.004679405109753</v>
      </c>
      <c r="S61" s="16">
        <f>IFERROR(INDEX('Model 1'!EMBLEMFac21Fac26,MATCH(H61,'Model 1'!$H$203:$H$324,0),MATCH($D$4,'Model 1'!$C$202:$F$202,0)),S60)</f>
        <v>1.2348455492762502</v>
      </c>
      <c r="T61" s="16">
        <f t="shared" si="0"/>
        <v>0.52859396983520879</v>
      </c>
      <c r="V61" s="34">
        <f t="shared" si="41"/>
        <v>5</v>
      </c>
    </row>
    <row r="62" spans="7:22" x14ac:dyDescent="0.3">
      <c r="G62" s="18">
        <f t="shared" si="37"/>
        <v>84</v>
      </c>
      <c r="H62" s="5" t="s">
        <v>322</v>
      </c>
      <c r="I62" s="33">
        <f>IF('Model 1'!$B$330="C",$B$5*(1+'Model 1'!$B$329)^(V62-1),IF('Model 1'!$B$330="S",$B$5*(1+'Model 1'!$B$329*(V62-1)),$B$5))</f>
        <v>337.65264299999996</v>
      </c>
      <c r="J62" s="16">
        <f t="shared" si="149"/>
        <v>0.52347225741415115</v>
      </c>
      <c r="K62" s="16">
        <f t="shared" si="149"/>
        <v>0.96916776256557036</v>
      </c>
      <c r="L62" s="16">
        <f t="shared" ref="L62:M62" si="177">L61</f>
        <v>0.98624335465829094</v>
      </c>
      <c r="M62" s="16">
        <f t="shared" si="177"/>
        <v>1.8351169303884849</v>
      </c>
      <c r="N62" s="16">
        <f>INDEX('Model 1'!EMBLEMFac9Fac18,MATCH(I62,'Model 1'!$A$45:$A$74,1),MATCH($D$5,'Model 1'!$C$44:$G$44,0))</f>
        <v>0.57345782300694315</v>
      </c>
      <c r="O62" s="16">
        <f>INDEX('Model 1'!EMBLEMFac21Fac18,MATCH(I62,'Model 1'!$A$80:$A$109,1),MATCH($D$4,'Model 1'!$C$79:$F$79,0))</f>
        <v>0.8512053780955311</v>
      </c>
      <c r="P62" s="16">
        <f t="shared" ref="P62:Q62" si="178">P61</f>
        <v>0.96967377967050727</v>
      </c>
      <c r="Q62" s="16">
        <f t="shared" si="178"/>
        <v>0.98034764327780921</v>
      </c>
      <c r="R62" s="16">
        <f t="shared" ref="R62" si="179">R61</f>
        <v>1.004679405109753</v>
      </c>
      <c r="S62" s="16">
        <f>IFERROR(INDEX('Model 1'!EMBLEMFac21Fac26,MATCH(H62,'Model 1'!$H$203:$H$324,0),MATCH($D$4,'Model 1'!$C$202:$F$202,0)),S61)</f>
        <v>1.2348455492762502</v>
      </c>
      <c r="T62" s="16">
        <f t="shared" si="0"/>
        <v>0.52859396983520879</v>
      </c>
      <c r="V62" s="34">
        <f t="shared" si="41"/>
        <v>5</v>
      </c>
    </row>
    <row r="63" spans="7:22" x14ac:dyDescent="0.3">
      <c r="G63" s="18">
        <f t="shared" si="37"/>
        <v>84</v>
      </c>
      <c r="H63" s="5" t="s">
        <v>323</v>
      </c>
      <c r="I63" s="33">
        <f>IF('Model 1'!$B$330="C",$B$5*(1+'Model 1'!$B$329)^(V63-1),IF('Model 1'!$B$330="S",$B$5*(1+'Model 1'!$B$329*(V63-1)),$B$5))</f>
        <v>337.65264299999996</v>
      </c>
      <c r="J63" s="16">
        <f t="shared" si="149"/>
        <v>0.52347225741415115</v>
      </c>
      <c r="K63" s="16">
        <f t="shared" si="149"/>
        <v>0.96916776256557036</v>
      </c>
      <c r="L63" s="16">
        <f t="shared" ref="L63:M63" si="180">L62</f>
        <v>0.98624335465829094</v>
      </c>
      <c r="M63" s="16">
        <f t="shared" si="180"/>
        <v>1.8351169303884849</v>
      </c>
      <c r="N63" s="16">
        <f>INDEX('Model 1'!EMBLEMFac9Fac18,MATCH(I63,'Model 1'!$A$45:$A$74,1),MATCH($D$5,'Model 1'!$C$44:$G$44,0))</f>
        <v>0.57345782300694315</v>
      </c>
      <c r="O63" s="16">
        <f>INDEX('Model 1'!EMBLEMFac21Fac18,MATCH(I63,'Model 1'!$A$80:$A$109,1),MATCH($D$4,'Model 1'!$C$79:$F$79,0))</f>
        <v>0.8512053780955311</v>
      </c>
      <c r="P63" s="16">
        <f t="shared" ref="P63:Q63" si="181">P62</f>
        <v>0.96967377967050727</v>
      </c>
      <c r="Q63" s="16">
        <f t="shared" si="181"/>
        <v>0.98034764327780921</v>
      </c>
      <c r="R63" s="16">
        <f t="shared" ref="R63" si="182">R62</f>
        <v>1.004679405109753</v>
      </c>
      <c r="S63" s="16">
        <f>IFERROR(INDEX('Model 1'!EMBLEMFac21Fac26,MATCH(H63,'Model 1'!$H$203:$H$324,0),MATCH($D$4,'Model 1'!$C$202:$F$202,0)),S62)</f>
        <v>1.2348455492762502</v>
      </c>
      <c r="T63" s="16">
        <f t="shared" si="0"/>
        <v>0.52859396983520879</v>
      </c>
      <c r="V63" s="34">
        <f t="shared" si="41"/>
        <v>5</v>
      </c>
    </row>
    <row r="64" spans="7:22" x14ac:dyDescent="0.3">
      <c r="G64" s="18">
        <f t="shared" si="37"/>
        <v>85</v>
      </c>
      <c r="H64" s="5" t="s">
        <v>324</v>
      </c>
      <c r="I64" s="33">
        <f>IF('Model 1'!$B$330="C",$B$5*(1+'Model 1'!$B$329)^(V64-1),IF('Model 1'!$B$330="S",$B$5*(1+'Model 1'!$B$329*(V64-1)),$B$5))</f>
        <v>347.78222228999994</v>
      </c>
      <c r="J64" s="16">
        <f t="shared" si="149"/>
        <v>0.52347225741415115</v>
      </c>
      <c r="K64" s="16">
        <f t="shared" si="149"/>
        <v>0.96916776256557036</v>
      </c>
      <c r="L64" s="16">
        <f t="shared" ref="L64:M64" si="183">L63</f>
        <v>0.98624335465829094</v>
      </c>
      <c r="M64" s="16">
        <f t="shared" si="183"/>
        <v>1.8351169303884849</v>
      </c>
      <c r="N64" s="16">
        <f>INDEX('Model 1'!EMBLEMFac9Fac18,MATCH(I64,'Model 1'!$A$45:$A$74,1),MATCH($D$5,'Model 1'!$C$44:$G$44,0))</f>
        <v>0.57345782300694315</v>
      </c>
      <c r="O64" s="16">
        <f>INDEX('Model 1'!EMBLEMFac21Fac18,MATCH(I64,'Model 1'!$A$80:$A$109,1),MATCH($D$4,'Model 1'!$C$79:$F$79,0))</f>
        <v>0.8512053780955311</v>
      </c>
      <c r="P64" s="16">
        <f t="shared" ref="P64:Q64" si="184">P63</f>
        <v>0.96967377967050727</v>
      </c>
      <c r="Q64" s="16">
        <f t="shared" si="184"/>
        <v>0.98034764327780921</v>
      </c>
      <c r="R64" s="16">
        <f t="shared" ref="R64" si="185">R63</f>
        <v>1.004679405109753</v>
      </c>
      <c r="S64" s="16">
        <f>IFERROR(INDEX('Model 1'!EMBLEMFac21Fac26,MATCH(H64,'Model 1'!$H$203:$H$324,0),MATCH($D$4,'Model 1'!$C$202:$F$202,0)),S63)</f>
        <v>1.2348455492762502</v>
      </c>
      <c r="T64" s="16">
        <f t="shared" si="0"/>
        <v>0.52859396983520879</v>
      </c>
      <c r="V64" s="34">
        <f t="shared" si="41"/>
        <v>6</v>
      </c>
    </row>
    <row r="65" spans="7:22" x14ac:dyDescent="0.3">
      <c r="G65" s="18">
        <f t="shared" si="37"/>
        <v>85</v>
      </c>
      <c r="H65" s="5" t="s">
        <v>325</v>
      </c>
      <c r="I65" s="33">
        <f>IF('Model 1'!$B$330="C",$B$5*(1+'Model 1'!$B$329)^(V65-1),IF('Model 1'!$B$330="S",$B$5*(1+'Model 1'!$B$329*(V65-1)),$B$5))</f>
        <v>347.78222228999994</v>
      </c>
      <c r="J65" s="16">
        <f t="shared" si="149"/>
        <v>0.52347225741415115</v>
      </c>
      <c r="K65" s="16">
        <f t="shared" si="149"/>
        <v>0.96916776256557036</v>
      </c>
      <c r="L65" s="16">
        <f t="shared" ref="L65:M65" si="186">L64</f>
        <v>0.98624335465829094</v>
      </c>
      <c r="M65" s="16">
        <f t="shared" si="186"/>
        <v>1.8351169303884849</v>
      </c>
      <c r="N65" s="16">
        <f>INDEX('Model 1'!EMBLEMFac9Fac18,MATCH(I65,'Model 1'!$A$45:$A$74,1),MATCH($D$5,'Model 1'!$C$44:$G$44,0))</f>
        <v>0.57345782300694315</v>
      </c>
      <c r="O65" s="16">
        <f>INDEX('Model 1'!EMBLEMFac21Fac18,MATCH(I65,'Model 1'!$A$80:$A$109,1),MATCH($D$4,'Model 1'!$C$79:$F$79,0))</f>
        <v>0.8512053780955311</v>
      </c>
      <c r="P65" s="16">
        <f t="shared" ref="P65:Q65" si="187">P64</f>
        <v>0.96967377967050727</v>
      </c>
      <c r="Q65" s="16">
        <f t="shared" si="187"/>
        <v>0.98034764327780921</v>
      </c>
      <c r="R65" s="16">
        <f t="shared" ref="R65" si="188">R64</f>
        <v>1.004679405109753</v>
      </c>
      <c r="S65" s="16">
        <f>IFERROR(INDEX('Model 1'!EMBLEMFac21Fac26,MATCH(H65,'Model 1'!$H$203:$H$324,0),MATCH($D$4,'Model 1'!$C$202:$F$202,0)),S64)</f>
        <v>1.2348455492762502</v>
      </c>
      <c r="T65" s="16">
        <f t="shared" si="0"/>
        <v>0.52859396983520879</v>
      </c>
      <c r="V65" s="34">
        <f t="shared" si="41"/>
        <v>6</v>
      </c>
    </row>
    <row r="66" spans="7:22" x14ac:dyDescent="0.3">
      <c r="G66" s="18">
        <f t="shared" si="37"/>
        <v>85</v>
      </c>
      <c r="H66" s="5" t="s">
        <v>326</v>
      </c>
      <c r="I66" s="33">
        <f>IF('Model 1'!$B$330="C",$B$5*(1+'Model 1'!$B$329)^(V66-1),IF('Model 1'!$B$330="S",$B$5*(1+'Model 1'!$B$329*(V66-1)),$B$5))</f>
        <v>347.78222228999994</v>
      </c>
      <c r="J66" s="16">
        <f t="shared" si="149"/>
        <v>0.52347225741415115</v>
      </c>
      <c r="K66" s="16">
        <f t="shared" si="149"/>
        <v>0.96916776256557036</v>
      </c>
      <c r="L66" s="16">
        <f t="shared" ref="L66:M66" si="189">L65</f>
        <v>0.98624335465829094</v>
      </c>
      <c r="M66" s="16">
        <f t="shared" si="189"/>
        <v>1.8351169303884849</v>
      </c>
      <c r="N66" s="16">
        <f>INDEX('Model 1'!EMBLEMFac9Fac18,MATCH(I66,'Model 1'!$A$45:$A$74,1),MATCH($D$5,'Model 1'!$C$44:$G$44,0))</f>
        <v>0.57345782300694315</v>
      </c>
      <c r="O66" s="16">
        <f>INDEX('Model 1'!EMBLEMFac21Fac18,MATCH(I66,'Model 1'!$A$80:$A$109,1),MATCH($D$4,'Model 1'!$C$79:$F$79,0))</f>
        <v>0.8512053780955311</v>
      </c>
      <c r="P66" s="16">
        <f t="shared" ref="P66:Q66" si="190">P65</f>
        <v>0.96967377967050727</v>
      </c>
      <c r="Q66" s="16">
        <f t="shared" si="190"/>
        <v>0.98034764327780921</v>
      </c>
      <c r="R66" s="16">
        <f t="shared" ref="R66" si="191">R65</f>
        <v>1.004679405109753</v>
      </c>
      <c r="S66" s="16">
        <f>IFERROR(INDEX('Model 1'!EMBLEMFac21Fac26,MATCH(H66,'Model 1'!$H$203:$H$324,0),MATCH($D$4,'Model 1'!$C$202:$F$202,0)),S65)</f>
        <v>1.2348455492762502</v>
      </c>
      <c r="T66" s="16">
        <f t="shared" si="0"/>
        <v>0.52859396983520879</v>
      </c>
      <c r="V66" s="34">
        <f t="shared" si="41"/>
        <v>6</v>
      </c>
    </row>
    <row r="67" spans="7:22" x14ac:dyDescent="0.3">
      <c r="G67" s="18">
        <f t="shared" si="37"/>
        <v>85</v>
      </c>
      <c r="H67" s="5" t="s">
        <v>327</v>
      </c>
      <c r="I67" s="33">
        <f>IF('Model 1'!$B$330="C",$B$5*(1+'Model 1'!$B$329)^(V67-1),IF('Model 1'!$B$330="S",$B$5*(1+'Model 1'!$B$329*(V67-1)),$B$5))</f>
        <v>347.78222228999994</v>
      </c>
      <c r="J67" s="16">
        <f t="shared" si="149"/>
        <v>0.52347225741415115</v>
      </c>
      <c r="K67" s="16">
        <f t="shared" si="149"/>
        <v>0.96916776256557036</v>
      </c>
      <c r="L67" s="16">
        <f t="shared" ref="L67:M67" si="192">L66</f>
        <v>0.98624335465829094</v>
      </c>
      <c r="M67" s="16">
        <f t="shared" si="192"/>
        <v>1.8351169303884849</v>
      </c>
      <c r="N67" s="16">
        <f>INDEX('Model 1'!EMBLEMFac9Fac18,MATCH(I67,'Model 1'!$A$45:$A$74,1),MATCH($D$5,'Model 1'!$C$44:$G$44,0))</f>
        <v>0.57345782300694315</v>
      </c>
      <c r="O67" s="16">
        <f>INDEX('Model 1'!EMBLEMFac21Fac18,MATCH(I67,'Model 1'!$A$80:$A$109,1),MATCH($D$4,'Model 1'!$C$79:$F$79,0))</f>
        <v>0.8512053780955311</v>
      </c>
      <c r="P67" s="16">
        <f t="shared" ref="P67:Q67" si="193">P66</f>
        <v>0.96967377967050727</v>
      </c>
      <c r="Q67" s="16">
        <f t="shared" si="193"/>
        <v>0.98034764327780921</v>
      </c>
      <c r="R67" s="16">
        <f t="shared" ref="R67" si="194">R66</f>
        <v>1.004679405109753</v>
      </c>
      <c r="S67" s="16">
        <f>IFERROR(INDEX('Model 1'!EMBLEMFac21Fac26,MATCH(H67,'Model 1'!$H$203:$H$324,0),MATCH($D$4,'Model 1'!$C$202:$F$202,0)),S66)</f>
        <v>1.2348455492762502</v>
      </c>
      <c r="T67" s="16">
        <f t="shared" si="0"/>
        <v>0.52859396983520879</v>
      </c>
      <c r="V67" s="34">
        <f t="shared" si="41"/>
        <v>6</v>
      </c>
    </row>
    <row r="68" spans="7:22" x14ac:dyDescent="0.3">
      <c r="G68" s="18">
        <f t="shared" si="37"/>
        <v>85</v>
      </c>
      <c r="H68" s="5" t="s">
        <v>328</v>
      </c>
      <c r="I68" s="33">
        <f>IF('Model 1'!$B$330="C",$B$5*(1+'Model 1'!$B$329)^(V68-1),IF('Model 1'!$B$330="S",$B$5*(1+'Model 1'!$B$329*(V68-1)),$B$5))</f>
        <v>347.78222228999994</v>
      </c>
      <c r="J68" s="16">
        <f t="shared" si="149"/>
        <v>0.52347225741415115</v>
      </c>
      <c r="K68" s="16">
        <f t="shared" si="149"/>
        <v>0.96916776256557036</v>
      </c>
      <c r="L68" s="16">
        <f t="shared" ref="L68:M68" si="195">L67</f>
        <v>0.98624335465829094</v>
      </c>
      <c r="M68" s="16">
        <f t="shared" si="195"/>
        <v>1.8351169303884849</v>
      </c>
      <c r="N68" s="16">
        <f>INDEX('Model 1'!EMBLEMFac9Fac18,MATCH(I68,'Model 1'!$A$45:$A$74,1),MATCH($D$5,'Model 1'!$C$44:$G$44,0))</f>
        <v>0.57345782300694315</v>
      </c>
      <c r="O68" s="16">
        <f>INDEX('Model 1'!EMBLEMFac21Fac18,MATCH(I68,'Model 1'!$A$80:$A$109,1),MATCH($D$4,'Model 1'!$C$79:$F$79,0))</f>
        <v>0.8512053780955311</v>
      </c>
      <c r="P68" s="16">
        <f t="shared" ref="P68:Q68" si="196">P67</f>
        <v>0.96967377967050727</v>
      </c>
      <c r="Q68" s="16">
        <f t="shared" si="196"/>
        <v>0.98034764327780921</v>
      </c>
      <c r="R68" s="16">
        <f t="shared" ref="R68" si="197">R67</f>
        <v>1.004679405109753</v>
      </c>
      <c r="S68" s="16">
        <f>IFERROR(INDEX('Model 1'!EMBLEMFac21Fac26,MATCH(H68,'Model 1'!$H$203:$H$324,0),MATCH($D$4,'Model 1'!$C$202:$F$202,0)),S67)</f>
        <v>1.2348455492762502</v>
      </c>
      <c r="T68" s="16">
        <f t="shared" ref="T68:T131" si="198">MIN(1,PRODUCT(J68:S68))</f>
        <v>0.52859396983520879</v>
      </c>
      <c r="V68" s="34">
        <f t="shared" si="41"/>
        <v>6</v>
      </c>
    </row>
    <row r="69" spans="7:22" x14ac:dyDescent="0.3">
      <c r="G69" s="18">
        <f t="shared" si="37"/>
        <v>85</v>
      </c>
      <c r="H69" s="5" t="s">
        <v>329</v>
      </c>
      <c r="I69" s="33">
        <f>IF('Model 1'!$B$330="C",$B$5*(1+'Model 1'!$B$329)^(V69-1),IF('Model 1'!$B$330="S",$B$5*(1+'Model 1'!$B$329*(V69-1)),$B$5))</f>
        <v>347.78222228999994</v>
      </c>
      <c r="J69" s="16">
        <f t="shared" ref="J69:K84" si="199">J68</f>
        <v>0.52347225741415115</v>
      </c>
      <c r="K69" s="16">
        <f t="shared" si="199"/>
        <v>0.96916776256557036</v>
      </c>
      <c r="L69" s="16">
        <f t="shared" ref="L69:M69" si="200">L68</f>
        <v>0.98624335465829094</v>
      </c>
      <c r="M69" s="16">
        <f t="shared" si="200"/>
        <v>1.8351169303884849</v>
      </c>
      <c r="N69" s="16">
        <f>INDEX('Model 1'!EMBLEMFac9Fac18,MATCH(I69,'Model 1'!$A$45:$A$74,1),MATCH($D$5,'Model 1'!$C$44:$G$44,0))</f>
        <v>0.57345782300694315</v>
      </c>
      <c r="O69" s="16">
        <f>INDEX('Model 1'!EMBLEMFac21Fac18,MATCH(I69,'Model 1'!$A$80:$A$109,1),MATCH($D$4,'Model 1'!$C$79:$F$79,0))</f>
        <v>0.8512053780955311</v>
      </c>
      <c r="P69" s="16">
        <f t="shared" ref="P69:Q69" si="201">P68</f>
        <v>0.96967377967050727</v>
      </c>
      <c r="Q69" s="16">
        <f t="shared" si="201"/>
        <v>0.98034764327780921</v>
      </c>
      <c r="R69" s="16">
        <f t="shared" ref="R69" si="202">R68</f>
        <v>1.004679405109753</v>
      </c>
      <c r="S69" s="16">
        <f>IFERROR(INDEX('Model 1'!EMBLEMFac21Fac26,MATCH(H69,'Model 1'!$H$203:$H$324,0),MATCH($D$4,'Model 1'!$C$202:$F$202,0)),S68)</f>
        <v>1.2348455492762502</v>
      </c>
      <c r="T69" s="16">
        <f t="shared" si="198"/>
        <v>0.52859396983520879</v>
      </c>
      <c r="V69" s="34">
        <f t="shared" si="41"/>
        <v>6</v>
      </c>
    </row>
    <row r="70" spans="7:22" x14ac:dyDescent="0.3">
      <c r="G70" s="18">
        <f t="shared" si="37"/>
        <v>85</v>
      </c>
      <c r="H70" s="5" t="s">
        <v>330</v>
      </c>
      <c r="I70" s="33">
        <f>IF('Model 1'!$B$330="C",$B$5*(1+'Model 1'!$B$329)^(V70-1),IF('Model 1'!$B$330="S",$B$5*(1+'Model 1'!$B$329*(V70-1)),$B$5))</f>
        <v>347.78222228999994</v>
      </c>
      <c r="J70" s="16">
        <f t="shared" si="199"/>
        <v>0.52347225741415115</v>
      </c>
      <c r="K70" s="16">
        <f t="shared" si="199"/>
        <v>0.96916776256557036</v>
      </c>
      <c r="L70" s="16">
        <f t="shared" ref="L70:M70" si="203">L69</f>
        <v>0.98624335465829094</v>
      </c>
      <c r="M70" s="16">
        <f t="shared" si="203"/>
        <v>1.8351169303884849</v>
      </c>
      <c r="N70" s="16">
        <f>INDEX('Model 1'!EMBLEMFac9Fac18,MATCH(I70,'Model 1'!$A$45:$A$74,1),MATCH($D$5,'Model 1'!$C$44:$G$44,0))</f>
        <v>0.57345782300694315</v>
      </c>
      <c r="O70" s="16">
        <f>INDEX('Model 1'!EMBLEMFac21Fac18,MATCH(I70,'Model 1'!$A$80:$A$109,1),MATCH($D$4,'Model 1'!$C$79:$F$79,0))</f>
        <v>0.8512053780955311</v>
      </c>
      <c r="P70" s="16">
        <f t="shared" ref="P70:Q70" si="204">P69</f>
        <v>0.96967377967050727</v>
      </c>
      <c r="Q70" s="16">
        <f t="shared" si="204"/>
        <v>0.98034764327780921</v>
      </c>
      <c r="R70" s="16">
        <f t="shared" ref="R70" si="205">R69</f>
        <v>1.004679405109753</v>
      </c>
      <c r="S70" s="16">
        <f>IFERROR(INDEX('Model 1'!EMBLEMFac21Fac26,MATCH(H70,'Model 1'!$H$203:$H$324,0),MATCH($D$4,'Model 1'!$C$202:$F$202,0)),S69)</f>
        <v>1.2348455492762502</v>
      </c>
      <c r="T70" s="16">
        <f t="shared" si="198"/>
        <v>0.52859396983520879</v>
      </c>
      <c r="V70" s="34">
        <f t="shared" si="41"/>
        <v>6</v>
      </c>
    </row>
    <row r="71" spans="7:22" x14ac:dyDescent="0.3">
      <c r="G71" s="18">
        <f t="shared" si="37"/>
        <v>85</v>
      </c>
      <c r="H71" s="5" t="s">
        <v>331</v>
      </c>
      <c r="I71" s="33">
        <f>IF('Model 1'!$B$330="C",$B$5*(1+'Model 1'!$B$329)^(V71-1),IF('Model 1'!$B$330="S",$B$5*(1+'Model 1'!$B$329*(V71-1)),$B$5))</f>
        <v>347.78222228999994</v>
      </c>
      <c r="J71" s="16">
        <f t="shared" si="199"/>
        <v>0.52347225741415115</v>
      </c>
      <c r="K71" s="16">
        <f t="shared" si="199"/>
        <v>0.96916776256557036</v>
      </c>
      <c r="L71" s="16">
        <f t="shared" ref="L71:M71" si="206">L70</f>
        <v>0.98624335465829094</v>
      </c>
      <c r="M71" s="16">
        <f t="shared" si="206"/>
        <v>1.8351169303884849</v>
      </c>
      <c r="N71" s="16">
        <f>INDEX('Model 1'!EMBLEMFac9Fac18,MATCH(I71,'Model 1'!$A$45:$A$74,1),MATCH($D$5,'Model 1'!$C$44:$G$44,0))</f>
        <v>0.57345782300694315</v>
      </c>
      <c r="O71" s="16">
        <f>INDEX('Model 1'!EMBLEMFac21Fac18,MATCH(I71,'Model 1'!$A$80:$A$109,1),MATCH($D$4,'Model 1'!$C$79:$F$79,0))</f>
        <v>0.8512053780955311</v>
      </c>
      <c r="P71" s="16">
        <f t="shared" ref="P71:Q71" si="207">P70</f>
        <v>0.96967377967050727</v>
      </c>
      <c r="Q71" s="16">
        <f t="shared" si="207"/>
        <v>0.98034764327780921</v>
      </c>
      <c r="R71" s="16">
        <f t="shared" ref="R71" si="208">R70</f>
        <v>1.004679405109753</v>
      </c>
      <c r="S71" s="16">
        <f>IFERROR(INDEX('Model 1'!EMBLEMFac21Fac26,MATCH(H71,'Model 1'!$H$203:$H$324,0),MATCH($D$4,'Model 1'!$C$202:$F$202,0)),S70)</f>
        <v>1.2348455492762502</v>
      </c>
      <c r="T71" s="16">
        <f t="shared" si="198"/>
        <v>0.52859396983520879</v>
      </c>
      <c r="V71" s="34">
        <f t="shared" si="41"/>
        <v>6</v>
      </c>
    </row>
    <row r="72" spans="7:22" x14ac:dyDescent="0.3">
      <c r="G72" s="18">
        <f t="shared" si="37"/>
        <v>85</v>
      </c>
      <c r="H72" s="5" t="s">
        <v>332</v>
      </c>
      <c r="I72" s="33">
        <f>IF('Model 1'!$B$330="C",$B$5*(1+'Model 1'!$B$329)^(V72-1),IF('Model 1'!$B$330="S",$B$5*(1+'Model 1'!$B$329*(V72-1)),$B$5))</f>
        <v>347.78222228999994</v>
      </c>
      <c r="J72" s="16">
        <f t="shared" si="199"/>
        <v>0.52347225741415115</v>
      </c>
      <c r="K72" s="16">
        <f t="shared" si="199"/>
        <v>0.96916776256557036</v>
      </c>
      <c r="L72" s="16">
        <f t="shared" ref="L72:M72" si="209">L71</f>
        <v>0.98624335465829094</v>
      </c>
      <c r="M72" s="16">
        <f t="shared" si="209"/>
        <v>1.8351169303884849</v>
      </c>
      <c r="N72" s="16">
        <f>INDEX('Model 1'!EMBLEMFac9Fac18,MATCH(I72,'Model 1'!$A$45:$A$74,1),MATCH($D$5,'Model 1'!$C$44:$G$44,0))</f>
        <v>0.57345782300694315</v>
      </c>
      <c r="O72" s="16">
        <f>INDEX('Model 1'!EMBLEMFac21Fac18,MATCH(I72,'Model 1'!$A$80:$A$109,1),MATCH($D$4,'Model 1'!$C$79:$F$79,0))</f>
        <v>0.8512053780955311</v>
      </c>
      <c r="P72" s="16">
        <f t="shared" ref="P72:Q72" si="210">P71</f>
        <v>0.96967377967050727</v>
      </c>
      <c r="Q72" s="16">
        <f t="shared" si="210"/>
        <v>0.98034764327780921</v>
      </c>
      <c r="R72" s="16">
        <f t="shared" ref="R72" si="211">R71</f>
        <v>1.004679405109753</v>
      </c>
      <c r="S72" s="16">
        <f>IFERROR(INDEX('Model 1'!EMBLEMFac21Fac26,MATCH(H72,'Model 1'!$H$203:$H$324,0),MATCH($D$4,'Model 1'!$C$202:$F$202,0)),S71)</f>
        <v>1.2348455492762502</v>
      </c>
      <c r="T72" s="16">
        <f t="shared" si="198"/>
        <v>0.52859396983520879</v>
      </c>
      <c r="V72" s="34">
        <f t="shared" si="41"/>
        <v>6</v>
      </c>
    </row>
    <row r="73" spans="7:22" x14ac:dyDescent="0.3">
      <c r="G73" s="18">
        <f t="shared" si="37"/>
        <v>85</v>
      </c>
      <c r="H73" s="5" t="s">
        <v>333</v>
      </c>
      <c r="I73" s="33">
        <f>IF('Model 1'!$B$330="C",$B$5*(1+'Model 1'!$B$329)^(V73-1),IF('Model 1'!$B$330="S",$B$5*(1+'Model 1'!$B$329*(V73-1)),$B$5))</f>
        <v>347.78222228999994</v>
      </c>
      <c r="J73" s="16">
        <f t="shared" si="199"/>
        <v>0.52347225741415115</v>
      </c>
      <c r="K73" s="16">
        <f t="shared" si="199"/>
        <v>0.96916776256557036</v>
      </c>
      <c r="L73" s="16">
        <f t="shared" ref="L73:M73" si="212">L72</f>
        <v>0.98624335465829094</v>
      </c>
      <c r="M73" s="16">
        <f t="shared" si="212"/>
        <v>1.8351169303884849</v>
      </c>
      <c r="N73" s="16">
        <f>INDEX('Model 1'!EMBLEMFac9Fac18,MATCH(I73,'Model 1'!$A$45:$A$74,1),MATCH($D$5,'Model 1'!$C$44:$G$44,0))</f>
        <v>0.57345782300694315</v>
      </c>
      <c r="O73" s="16">
        <f>INDEX('Model 1'!EMBLEMFac21Fac18,MATCH(I73,'Model 1'!$A$80:$A$109,1),MATCH($D$4,'Model 1'!$C$79:$F$79,0))</f>
        <v>0.8512053780955311</v>
      </c>
      <c r="P73" s="16">
        <f t="shared" ref="P73:Q73" si="213">P72</f>
        <v>0.96967377967050727</v>
      </c>
      <c r="Q73" s="16">
        <f t="shared" si="213"/>
        <v>0.98034764327780921</v>
      </c>
      <c r="R73" s="16">
        <f t="shared" ref="R73" si="214">R72</f>
        <v>1.004679405109753</v>
      </c>
      <c r="S73" s="16">
        <f>IFERROR(INDEX('Model 1'!EMBLEMFac21Fac26,MATCH(H73,'Model 1'!$H$203:$H$324,0),MATCH($D$4,'Model 1'!$C$202:$F$202,0)),S72)</f>
        <v>1.2348455492762502</v>
      </c>
      <c r="T73" s="16">
        <f t="shared" si="198"/>
        <v>0.52859396983520879</v>
      </c>
      <c r="V73" s="34">
        <f t="shared" si="41"/>
        <v>6</v>
      </c>
    </row>
    <row r="74" spans="7:22" x14ac:dyDescent="0.3">
      <c r="G74" s="18">
        <f t="shared" si="37"/>
        <v>85</v>
      </c>
      <c r="H74" s="5" t="s">
        <v>334</v>
      </c>
      <c r="I74" s="33">
        <f>IF('Model 1'!$B$330="C",$B$5*(1+'Model 1'!$B$329)^(V74-1),IF('Model 1'!$B$330="S",$B$5*(1+'Model 1'!$B$329*(V74-1)),$B$5))</f>
        <v>347.78222228999994</v>
      </c>
      <c r="J74" s="16">
        <f t="shared" si="199"/>
        <v>0.52347225741415115</v>
      </c>
      <c r="K74" s="16">
        <f t="shared" si="199"/>
        <v>0.96916776256557036</v>
      </c>
      <c r="L74" s="16">
        <f t="shared" ref="L74:M74" si="215">L73</f>
        <v>0.98624335465829094</v>
      </c>
      <c r="M74" s="16">
        <f t="shared" si="215"/>
        <v>1.8351169303884849</v>
      </c>
      <c r="N74" s="16">
        <f>INDEX('Model 1'!EMBLEMFac9Fac18,MATCH(I74,'Model 1'!$A$45:$A$74,1),MATCH($D$5,'Model 1'!$C$44:$G$44,0))</f>
        <v>0.57345782300694315</v>
      </c>
      <c r="O74" s="16">
        <f>INDEX('Model 1'!EMBLEMFac21Fac18,MATCH(I74,'Model 1'!$A$80:$A$109,1),MATCH($D$4,'Model 1'!$C$79:$F$79,0))</f>
        <v>0.8512053780955311</v>
      </c>
      <c r="P74" s="16">
        <f t="shared" ref="P74:Q74" si="216">P73</f>
        <v>0.96967377967050727</v>
      </c>
      <c r="Q74" s="16">
        <f t="shared" si="216"/>
        <v>0.98034764327780921</v>
      </c>
      <c r="R74" s="16">
        <f t="shared" ref="R74" si="217">R73</f>
        <v>1.004679405109753</v>
      </c>
      <c r="S74" s="16">
        <f>IFERROR(INDEX('Model 1'!EMBLEMFac21Fac26,MATCH(H74,'Model 1'!$H$203:$H$324,0),MATCH($D$4,'Model 1'!$C$202:$F$202,0)),S73)</f>
        <v>1.2348455492762502</v>
      </c>
      <c r="T74" s="16">
        <f t="shared" si="198"/>
        <v>0.52859396983520879</v>
      </c>
      <c r="V74" s="34">
        <f t="shared" si="41"/>
        <v>6</v>
      </c>
    </row>
    <row r="75" spans="7:22" x14ac:dyDescent="0.3">
      <c r="G75" s="18">
        <f t="shared" si="37"/>
        <v>85</v>
      </c>
      <c r="H75" s="5" t="s">
        <v>335</v>
      </c>
      <c r="I75" s="33">
        <f>IF('Model 1'!$B$330="C",$B$5*(1+'Model 1'!$B$329)^(V75-1),IF('Model 1'!$B$330="S",$B$5*(1+'Model 1'!$B$329*(V75-1)),$B$5))</f>
        <v>347.78222228999994</v>
      </c>
      <c r="J75" s="16">
        <f t="shared" si="199"/>
        <v>0.52347225741415115</v>
      </c>
      <c r="K75" s="16">
        <f t="shared" si="199"/>
        <v>0.96916776256557036</v>
      </c>
      <c r="L75" s="16">
        <f t="shared" ref="L75:M75" si="218">L74</f>
        <v>0.98624335465829094</v>
      </c>
      <c r="M75" s="16">
        <f t="shared" si="218"/>
        <v>1.8351169303884849</v>
      </c>
      <c r="N75" s="16">
        <f>INDEX('Model 1'!EMBLEMFac9Fac18,MATCH(I75,'Model 1'!$A$45:$A$74,1),MATCH($D$5,'Model 1'!$C$44:$G$44,0))</f>
        <v>0.57345782300694315</v>
      </c>
      <c r="O75" s="16">
        <f>INDEX('Model 1'!EMBLEMFac21Fac18,MATCH(I75,'Model 1'!$A$80:$A$109,1),MATCH($D$4,'Model 1'!$C$79:$F$79,0))</f>
        <v>0.8512053780955311</v>
      </c>
      <c r="P75" s="16">
        <f t="shared" ref="P75:Q75" si="219">P74</f>
        <v>0.96967377967050727</v>
      </c>
      <c r="Q75" s="16">
        <f t="shared" si="219"/>
        <v>0.98034764327780921</v>
      </c>
      <c r="R75" s="16">
        <f t="shared" ref="R75" si="220">R74</f>
        <v>1.004679405109753</v>
      </c>
      <c r="S75" s="16">
        <f>IFERROR(INDEX('Model 1'!EMBLEMFac21Fac26,MATCH(H75,'Model 1'!$H$203:$H$324,0),MATCH($D$4,'Model 1'!$C$202:$F$202,0)),S74)</f>
        <v>1.2348455492762502</v>
      </c>
      <c r="T75" s="16">
        <f t="shared" si="198"/>
        <v>0.52859396983520879</v>
      </c>
      <c r="V75" s="34">
        <f t="shared" si="41"/>
        <v>6</v>
      </c>
    </row>
    <row r="76" spans="7:22" x14ac:dyDescent="0.3">
      <c r="G76" s="18">
        <f t="shared" si="37"/>
        <v>86</v>
      </c>
      <c r="H76" s="5" t="s">
        <v>336</v>
      </c>
      <c r="I76" s="33">
        <f>IF('Model 1'!$B$330="C",$B$5*(1+'Model 1'!$B$329)^(V76-1),IF('Model 1'!$B$330="S",$B$5*(1+'Model 1'!$B$329*(V76-1)),$B$5))</f>
        <v>358.21568895869996</v>
      </c>
      <c r="J76" s="16">
        <f t="shared" si="199"/>
        <v>0.52347225741415115</v>
      </c>
      <c r="K76" s="16">
        <f t="shared" si="199"/>
        <v>0.96916776256557036</v>
      </c>
      <c r="L76" s="16">
        <f t="shared" ref="L76:M76" si="221">L75</f>
        <v>0.98624335465829094</v>
      </c>
      <c r="M76" s="16">
        <f t="shared" si="221"/>
        <v>1.8351169303884849</v>
      </c>
      <c r="N76" s="16">
        <f>INDEX('Model 1'!EMBLEMFac9Fac18,MATCH(I76,'Model 1'!$A$45:$A$74,1),MATCH($D$5,'Model 1'!$C$44:$G$44,0))</f>
        <v>0.57345782300694315</v>
      </c>
      <c r="O76" s="16">
        <f>INDEX('Model 1'!EMBLEMFac21Fac18,MATCH(I76,'Model 1'!$A$80:$A$109,1),MATCH($D$4,'Model 1'!$C$79:$F$79,0))</f>
        <v>0.8512053780955311</v>
      </c>
      <c r="P76" s="16">
        <f t="shared" ref="P76:Q76" si="222">P75</f>
        <v>0.96967377967050727</v>
      </c>
      <c r="Q76" s="16">
        <f t="shared" si="222"/>
        <v>0.98034764327780921</v>
      </c>
      <c r="R76" s="16">
        <f t="shared" ref="R76" si="223">R75</f>
        <v>1.004679405109753</v>
      </c>
      <c r="S76" s="16">
        <f>IFERROR(INDEX('Model 1'!EMBLEMFac21Fac26,MATCH(H76,'Model 1'!$H$203:$H$324,0),MATCH($D$4,'Model 1'!$C$202:$F$202,0)),S75)</f>
        <v>1.2348455492762502</v>
      </c>
      <c r="T76" s="16">
        <f t="shared" si="198"/>
        <v>0.52859396983520879</v>
      </c>
      <c r="V76" s="34">
        <f t="shared" si="41"/>
        <v>7</v>
      </c>
    </row>
    <row r="77" spans="7:22" x14ac:dyDescent="0.3">
      <c r="G77" s="18">
        <f t="shared" si="37"/>
        <v>86</v>
      </c>
      <c r="H77" s="5" t="s">
        <v>337</v>
      </c>
      <c r="I77" s="33">
        <f>IF('Model 1'!$B$330="C",$B$5*(1+'Model 1'!$B$329)^(V77-1),IF('Model 1'!$B$330="S",$B$5*(1+'Model 1'!$B$329*(V77-1)),$B$5))</f>
        <v>358.21568895869996</v>
      </c>
      <c r="J77" s="16">
        <f t="shared" si="199"/>
        <v>0.52347225741415115</v>
      </c>
      <c r="K77" s="16">
        <f t="shared" si="199"/>
        <v>0.96916776256557036</v>
      </c>
      <c r="L77" s="16">
        <f t="shared" ref="L77:M77" si="224">L76</f>
        <v>0.98624335465829094</v>
      </c>
      <c r="M77" s="16">
        <f t="shared" si="224"/>
        <v>1.8351169303884849</v>
      </c>
      <c r="N77" s="16">
        <f>INDEX('Model 1'!EMBLEMFac9Fac18,MATCH(I77,'Model 1'!$A$45:$A$74,1),MATCH($D$5,'Model 1'!$C$44:$G$44,0))</f>
        <v>0.57345782300694315</v>
      </c>
      <c r="O77" s="16">
        <f>INDEX('Model 1'!EMBLEMFac21Fac18,MATCH(I77,'Model 1'!$A$80:$A$109,1),MATCH($D$4,'Model 1'!$C$79:$F$79,0))</f>
        <v>0.8512053780955311</v>
      </c>
      <c r="P77" s="16">
        <f t="shared" ref="P77:Q77" si="225">P76</f>
        <v>0.96967377967050727</v>
      </c>
      <c r="Q77" s="16">
        <f t="shared" si="225"/>
        <v>0.98034764327780921</v>
      </c>
      <c r="R77" s="16">
        <f t="shared" ref="R77" si="226">R76</f>
        <v>1.004679405109753</v>
      </c>
      <c r="S77" s="16">
        <f>IFERROR(INDEX('Model 1'!EMBLEMFac21Fac26,MATCH(H77,'Model 1'!$H$203:$H$324,0),MATCH($D$4,'Model 1'!$C$202:$F$202,0)),S76)</f>
        <v>1.2348455492762502</v>
      </c>
      <c r="T77" s="16">
        <f t="shared" si="198"/>
        <v>0.52859396983520879</v>
      </c>
      <c r="V77" s="34">
        <f t="shared" si="41"/>
        <v>7</v>
      </c>
    </row>
    <row r="78" spans="7:22" x14ac:dyDescent="0.3">
      <c r="G78" s="18">
        <f t="shared" si="37"/>
        <v>86</v>
      </c>
      <c r="H78" s="5" t="s">
        <v>338</v>
      </c>
      <c r="I78" s="33">
        <f>IF('Model 1'!$B$330="C",$B$5*(1+'Model 1'!$B$329)^(V78-1),IF('Model 1'!$B$330="S",$B$5*(1+'Model 1'!$B$329*(V78-1)),$B$5))</f>
        <v>358.21568895869996</v>
      </c>
      <c r="J78" s="16">
        <f t="shared" si="199"/>
        <v>0.52347225741415115</v>
      </c>
      <c r="K78" s="16">
        <f t="shared" si="199"/>
        <v>0.96916776256557036</v>
      </c>
      <c r="L78" s="16">
        <f t="shared" ref="L78:M78" si="227">L77</f>
        <v>0.98624335465829094</v>
      </c>
      <c r="M78" s="16">
        <f t="shared" si="227"/>
        <v>1.8351169303884849</v>
      </c>
      <c r="N78" s="16">
        <f>INDEX('Model 1'!EMBLEMFac9Fac18,MATCH(I78,'Model 1'!$A$45:$A$74,1),MATCH($D$5,'Model 1'!$C$44:$G$44,0))</f>
        <v>0.57345782300694315</v>
      </c>
      <c r="O78" s="16">
        <f>INDEX('Model 1'!EMBLEMFac21Fac18,MATCH(I78,'Model 1'!$A$80:$A$109,1),MATCH($D$4,'Model 1'!$C$79:$F$79,0))</f>
        <v>0.8512053780955311</v>
      </c>
      <c r="P78" s="16">
        <f t="shared" ref="P78:Q78" si="228">P77</f>
        <v>0.96967377967050727</v>
      </c>
      <c r="Q78" s="16">
        <f t="shared" si="228"/>
        <v>0.98034764327780921</v>
      </c>
      <c r="R78" s="16">
        <f t="shared" ref="R78" si="229">R77</f>
        <v>1.004679405109753</v>
      </c>
      <c r="S78" s="16">
        <f>IFERROR(INDEX('Model 1'!EMBLEMFac21Fac26,MATCH(H78,'Model 1'!$H$203:$H$324,0),MATCH($D$4,'Model 1'!$C$202:$F$202,0)),S77)</f>
        <v>1.2348455492762502</v>
      </c>
      <c r="T78" s="16">
        <f t="shared" si="198"/>
        <v>0.52859396983520879</v>
      </c>
      <c r="V78" s="34">
        <f t="shared" si="41"/>
        <v>7</v>
      </c>
    </row>
    <row r="79" spans="7:22" x14ac:dyDescent="0.3">
      <c r="G79" s="18">
        <f t="shared" si="37"/>
        <v>86</v>
      </c>
      <c r="H79" s="5" t="s">
        <v>339</v>
      </c>
      <c r="I79" s="33">
        <f>IF('Model 1'!$B$330="C",$B$5*(1+'Model 1'!$B$329)^(V79-1),IF('Model 1'!$B$330="S",$B$5*(1+'Model 1'!$B$329*(V79-1)),$B$5))</f>
        <v>358.21568895869996</v>
      </c>
      <c r="J79" s="16">
        <f t="shared" si="199"/>
        <v>0.52347225741415115</v>
      </c>
      <c r="K79" s="16">
        <f t="shared" si="199"/>
        <v>0.96916776256557036</v>
      </c>
      <c r="L79" s="16">
        <f t="shared" ref="L79:M79" si="230">L78</f>
        <v>0.98624335465829094</v>
      </c>
      <c r="M79" s="16">
        <f t="shared" si="230"/>
        <v>1.8351169303884849</v>
      </c>
      <c r="N79" s="16">
        <f>INDEX('Model 1'!EMBLEMFac9Fac18,MATCH(I79,'Model 1'!$A$45:$A$74,1),MATCH($D$5,'Model 1'!$C$44:$G$44,0))</f>
        <v>0.57345782300694315</v>
      </c>
      <c r="O79" s="16">
        <f>INDEX('Model 1'!EMBLEMFac21Fac18,MATCH(I79,'Model 1'!$A$80:$A$109,1),MATCH($D$4,'Model 1'!$C$79:$F$79,0))</f>
        <v>0.8512053780955311</v>
      </c>
      <c r="P79" s="16">
        <f t="shared" ref="P79:Q79" si="231">P78</f>
        <v>0.96967377967050727</v>
      </c>
      <c r="Q79" s="16">
        <f t="shared" si="231"/>
        <v>0.98034764327780921</v>
      </c>
      <c r="R79" s="16">
        <f t="shared" ref="R79" si="232">R78</f>
        <v>1.004679405109753</v>
      </c>
      <c r="S79" s="16">
        <f>IFERROR(INDEX('Model 1'!EMBLEMFac21Fac26,MATCH(H79,'Model 1'!$H$203:$H$324,0),MATCH($D$4,'Model 1'!$C$202:$F$202,0)),S78)</f>
        <v>1.2348455492762502</v>
      </c>
      <c r="T79" s="16">
        <f t="shared" si="198"/>
        <v>0.52859396983520879</v>
      </c>
      <c r="V79" s="34">
        <f t="shared" si="41"/>
        <v>7</v>
      </c>
    </row>
    <row r="80" spans="7:22" x14ac:dyDescent="0.3">
      <c r="G80" s="18">
        <f t="shared" si="37"/>
        <v>86</v>
      </c>
      <c r="H80" s="5" t="s">
        <v>340</v>
      </c>
      <c r="I80" s="33">
        <f>IF('Model 1'!$B$330="C",$B$5*(1+'Model 1'!$B$329)^(V80-1),IF('Model 1'!$B$330="S",$B$5*(1+'Model 1'!$B$329*(V80-1)),$B$5))</f>
        <v>358.21568895869996</v>
      </c>
      <c r="J80" s="16">
        <f t="shared" si="199"/>
        <v>0.52347225741415115</v>
      </c>
      <c r="K80" s="16">
        <f t="shared" si="199"/>
        <v>0.96916776256557036</v>
      </c>
      <c r="L80" s="16">
        <f t="shared" ref="L80:M80" si="233">L79</f>
        <v>0.98624335465829094</v>
      </c>
      <c r="M80" s="16">
        <f t="shared" si="233"/>
        <v>1.8351169303884849</v>
      </c>
      <c r="N80" s="16">
        <f>INDEX('Model 1'!EMBLEMFac9Fac18,MATCH(I80,'Model 1'!$A$45:$A$74,1),MATCH($D$5,'Model 1'!$C$44:$G$44,0))</f>
        <v>0.57345782300694315</v>
      </c>
      <c r="O80" s="16">
        <f>INDEX('Model 1'!EMBLEMFac21Fac18,MATCH(I80,'Model 1'!$A$80:$A$109,1),MATCH($D$4,'Model 1'!$C$79:$F$79,0))</f>
        <v>0.8512053780955311</v>
      </c>
      <c r="P80" s="16">
        <f t="shared" ref="P80:Q80" si="234">P79</f>
        <v>0.96967377967050727</v>
      </c>
      <c r="Q80" s="16">
        <f t="shared" si="234"/>
        <v>0.98034764327780921</v>
      </c>
      <c r="R80" s="16">
        <f t="shared" ref="R80" si="235">R79</f>
        <v>1.004679405109753</v>
      </c>
      <c r="S80" s="16">
        <f>IFERROR(INDEX('Model 1'!EMBLEMFac21Fac26,MATCH(H80,'Model 1'!$H$203:$H$324,0),MATCH($D$4,'Model 1'!$C$202:$F$202,0)),S79)</f>
        <v>1.2348455492762502</v>
      </c>
      <c r="T80" s="16">
        <f t="shared" si="198"/>
        <v>0.52859396983520879</v>
      </c>
      <c r="V80" s="34">
        <f t="shared" si="41"/>
        <v>7</v>
      </c>
    </row>
    <row r="81" spans="7:22" x14ac:dyDescent="0.3">
      <c r="G81" s="18">
        <f t="shared" ref="G81:G144" si="236">G69+1</f>
        <v>86</v>
      </c>
      <c r="H81" s="5" t="s">
        <v>341</v>
      </c>
      <c r="I81" s="33">
        <f>IF('Model 1'!$B$330="C",$B$5*(1+'Model 1'!$B$329)^(V81-1),IF('Model 1'!$B$330="S",$B$5*(1+'Model 1'!$B$329*(V81-1)),$B$5))</f>
        <v>358.21568895869996</v>
      </c>
      <c r="J81" s="16">
        <f t="shared" si="199"/>
        <v>0.52347225741415115</v>
      </c>
      <c r="K81" s="16">
        <f t="shared" si="199"/>
        <v>0.96916776256557036</v>
      </c>
      <c r="L81" s="16">
        <f t="shared" ref="L81:M81" si="237">L80</f>
        <v>0.98624335465829094</v>
      </c>
      <c r="M81" s="16">
        <f t="shared" si="237"/>
        <v>1.8351169303884849</v>
      </c>
      <c r="N81" s="16">
        <f>INDEX('Model 1'!EMBLEMFac9Fac18,MATCH(I81,'Model 1'!$A$45:$A$74,1),MATCH($D$5,'Model 1'!$C$44:$G$44,0))</f>
        <v>0.57345782300694315</v>
      </c>
      <c r="O81" s="16">
        <f>INDEX('Model 1'!EMBLEMFac21Fac18,MATCH(I81,'Model 1'!$A$80:$A$109,1),MATCH($D$4,'Model 1'!$C$79:$F$79,0))</f>
        <v>0.8512053780955311</v>
      </c>
      <c r="P81" s="16">
        <f t="shared" ref="P81:Q81" si="238">P80</f>
        <v>0.96967377967050727</v>
      </c>
      <c r="Q81" s="16">
        <f t="shared" si="238"/>
        <v>0.98034764327780921</v>
      </c>
      <c r="R81" s="16">
        <f t="shared" ref="R81" si="239">R80</f>
        <v>1.004679405109753</v>
      </c>
      <c r="S81" s="16">
        <f>IFERROR(INDEX('Model 1'!EMBLEMFac21Fac26,MATCH(H81,'Model 1'!$H$203:$H$324,0),MATCH($D$4,'Model 1'!$C$202:$F$202,0)),S80)</f>
        <v>1.2348455492762502</v>
      </c>
      <c r="T81" s="16">
        <f t="shared" si="198"/>
        <v>0.52859396983520879</v>
      </c>
      <c r="V81" s="34">
        <f t="shared" ref="V81:V144" si="240">V69+1</f>
        <v>7</v>
      </c>
    </row>
    <row r="82" spans="7:22" x14ac:dyDescent="0.3">
      <c r="G82" s="18">
        <f t="shared" si="236"/>
        <v>86</v>
      </c>
      <c r="H82" s="5" t="s">
        <v>342</v>
      </c>
      <c r="I82" s="33">
        <f>IF('Model 1'!$B$330="C",$B$5*(1+'Model 1'!$B$329)^(V82-1),IF('Model 1'!$B$330="S",$B$5*(1+'Model 1'!$B$329*(V82-1)),$B$5))</f>
        <v>358.21568895869996</v>
      </c>
      <c r="J82" s="16">
        <f t="shared" si="199"/>
        <v>0.52347225741415115</v>
      </c>
      <c r="K82" s="16">
        <f t="shared" si="199"/>
        <v>0.96916776256557036</v>
      </c>
      <c r="L82" s="16">
        <f t="shared" ref="L82:M82" si="241">L81</f>
        <v>0.98624335465829094</v>
      </c>
      <c r="M82" s="16">
        <f t="shared" si="241"/>
        <v>1.8351169303884849</v>
      </c>
      <c r="N82" s="16">
        <f>INDEX('Model 1'!EMBLEMFac9Fac18,MATCH(I82,'Model 1'!$A$45:$A$74,1),MATCH($D$5,'Model 1'!$C$44:$G$44,0))</f>
        <v>0.57345782300694315</v>
      </c>
      <c r="O82" s="16">
        <f>INDEX('Model 1'!EMBLEMFac21Fac18,MATCH(I82,'Model 1'!$A$80:$A$109,1),MATCH($D$4,'Model 1'!$C$79:$F$79,0))</f>
        <v>0.8512053780955311</v>
      </c>
      <c r="P82" s="16">
        <f t="shared" ref="P82:Q82" si="242">P81</f>
        <v>0.96967377967050727</v>
      </c>
      <c r="Q82" s="16">
        <f t="shared" si="242"/>
        <v>0.98034764327780921</v>
      </c>
      <c r="R82" s="16">
        <f t="shared" ref="R82" si="243">R81</f>
        <v>1.004679405109753</v>
      </c>
      <c r="S82" s="16">
        <f>IFERROR(INDEX('Model 1'!EMBLEMFac21Fac26,MATCH(H82,'Model 1'!$H$203:$H$324,0),MATCH($D$4,'Model 1'!$C$202:$F$202,0)),S81)</f>
        <v>1.2348455492762502</v>
      </c>
      <c r="T82" s="16">
        <f t="shared" si="198"/>
        <v>0.52859396983520879</v>
      </c>
      <c r="V82" s="34">
        <f t="shared" si="240"/>
        <v>7</v>
      </c>
    </row>
    <row r="83" spans="7:22" x14ac:dyDescent="0.3">
      <c r="G83" s="18">
        <f t="shared" si="236"/>
        <v>86</v>
      </c>
      <c r="H83" s="5" t="s">
        <v>343</v>
      </c>
      <c r="I83" s="33">
        <f>IF('Model 1'!$B$330="C",$B$5*(1+'Model 1'!$B$329)^(V83-1),IF('Model 1'!$B$330="S",$B$5*(1+'Model 1'!$B$329*(V83-1)),$B$5))</f>
        <v>358.21568895869996</v>
      </c>
      <c r="J83" s="16">
        <f t="shared" si="199"/>
        <v>0.52347225741415115</v>
      </c>
      <c r="K83" s="16">
        <f t="shared" si="199"/>
        <v>0.96916776256557036</v>
      </c>
      <c r="L83" s="16">
        <f t="shared" ref="L83:M83" si="244">L82</f>
        <v>0.98624335465829094</v>
      </c>
      <c r="M83" s="16">
        <f t="shared" si="244"/>
        <v>1.8351169303884849</v>
      </c>
      <c r="N83" s="16">
        <f>INDEX('Model 1'!EMBLEMFac9Fac18,MATCH(I83,'Model 1'!$A$45:$A$74,1),MATCH($D$5,'Model 1'!$C$44:$G$44,0))</f>
        <v>0.57345782300694315</v>
      </c>
      <c r="O83" s="16">
        <f>INDEX('Model 1'!EMBLEMFac21Fac18,MATCH(I83,'Model 1'!$A$80:$A$109,1),MATCH($D$4,'Model 1'!$C$79:$F$79,0))</f>
        <v>0.8512053780955311</v>
      </c>
      <c r="P83" s="16">
        <f t="shared" ref="P83:Q83" si="245">P82</f>
        <v>0.96967377967050727</v>
      </c>
      <c r="Q83" s="16">
        <f t="shared" si="245"/>
        <v>0.98034764327780921</v>
      </c>
      <c r="R83" s="16">
        <f t="shared" ref="R83" si="246">R82</f>
        <v>1.004679405109753</v>
      </c>
      <c r="S83" s="16">
        <f>IFERROR(INDEX('Model 1'!EMBLEMFac21Fac26,MATCH(H83,'Model 1'!$H$203:$H$324,0),MATCH($D$4,'Model 1'!$C$202:$F$202,0)),S82)</f>
        <v>1.2348455492762502</v>
      </c>
      <c r="T83" s="16">
        <f t="shared" si="198"/>
        <v>0.52859396983520879</v>
      </c>
      <c r="V83" s="34">
        <f t="shared" si="240"/>
        <v>7</v>
      </c>
    </row>
    <row r="84" spans="7:22" x14ac:dyDescent="0.3">
      <c r="G84" s="18">
        <f t="shared" si="236"/>
        <v>86</v>
      </c>
      <c r="H84" s="5" t="s">
        <v>344</v>
      </c>
      <c r="I84" s="33">
        <f>IF('Model 1'!$B$330="C",$B$5*(1+'Model 1'!$B$329)^(V84-1),IF('Model 1'!$B$330="S",$B$5*(1+'Model 1'!$B$329*(V84-1)),$B$5))</f>
        <v>358.21568895869996</v>
      </c>
      <c r="J84" s="16">
        <f t="shared" si="199"/>
        <v>0.52347225741415115</v>
      </c>
      <c r="K84" s="16">
        <f t="shared" si="199"/>
        <v>0.96916776256557036</v>
      </c>
      <c r="L84" s="16">
        <f t="shared" ref="L84:M84" si="247">L83</f>
        <v>0.98624335465829094</v>
      </c>
      <c r="M84" s="16">
        <f t="shared" si="247"/>
        <v>1.8351169303884849</v>
      </c>
      <c r="N84" s="16">
        <f>INDEX('Model 1'!EMBLEMFac9Fac18,MATCH(I84,'Model 1'!$A$45:$A$74,1),MATCH($D$5,'Model 1'!$C$44:$G$44,0))</f>
        <v>0.57345782300694315</v>
      </c>
      <c r="O84" s="16">
        <f>INDEX('Model 1'!EMBLEMFac21Fac18,MATCH(I84,'Model 1'!$A$80:$A$109,1),MATCH($D$4,'Model 1'!$C$79:$F$79,0))</f>
        <v>0.8512053780955311</v>
      </c>
      <c r="P84" s="16">
        <f t="shared" ref="P84:Q84" si="248">P83</f>
        <v>0.96967377967050727</v>
      </c>
      <c r="Q84" s="16">
        <f t="shared" si="248"/>
        <v>0.98034764327780921</v>
      </c>
      <c r="R84" s="16">
        <f t="shared" ref="R84" si="249">R83</f>
        <v>1.004679405109753</v>
      </c>
      <c r="S84" s="16">
        <f>IFERROR(INDEX('Model 1'!EMBLEMFac21Fac26,MATCH(H84,'Model 1'!$H$203:$H$324,0),MATCH($D$4,'Model 1'!$C$202:$F$202,0)),S83)</f>
        <v>1.2348455492762502</v>
      </c>
      <c r="T84" s="16">
        <f t="shared" si="198"/>
        <v>0.52859396983520879</v>
      </c>
      <c r="V84" s="34">
        <f t="shared" si="240"/>
        <v>7</v>
      </c>
    </row>
    <row r="85" spans="7:22" x14ac:dyDescent="0.3">
      <c r="G85" s="18">
        <f t="shared" si="236"/>
        <v>86</v>
      </c>
      <c r="H85" s="5" t="s">
        <v>345</v>
      </c>
      <c r="I85" s="33">
        <f>IF('Model 1'!$B$330="C",$B$5*(1+'Model 1'!$B$329)^(V85-1),IF('Model 1'!$B$330="S",$B$5*(1+'Model 1'!$B$329*(V85-1)),$B$5))</f>
        <v>358.21568895869996</v>
      </c>
      <c r="J85" s="16">
        <f t="shared" ref="J85:K100" si="250">J84</f>
        <v>0.52347225741415115</v>
      </c>
      <c r="K85" s="16">
        <f t="shared" si="250"/>
        <v>0.96916776256557036</v>
      </c>
      <c r="L85" s="16">
        <f t="shared" ref="L85:M85" si="251">L84</f>
        <v>0.98624335465829094</v>
      </c>
      <c r="M85" s="16">
        <f t="shared" si="251"/>
        <v>1.8351169303884849</v>
      </c>
      <c r="N85" s="16">
        <f>INDEX('Model 1'!EMBLEMFac9Fac18,MATCH(I85,'Model 1'!$A$45:$A$74,1),MATCH($D$5,'Model 1'!$C$44:$G$44,0))</f>
        <v>0.57345782300694315</v>
      </c>
      <c r="O85" s="16">
        <f>INDEX('Model 1'!EMBLEMFac21Fac18,MATCH(I85,'Model 1'!$A$80:$A$109,1),MATCH($D$4,'Model 1'!$C$79:$F$79,0))</f>
        <v>0.8512053780955311</v>
      </c>
      <c r="P85" s="16">
        <f t="shared" ref="P85:Q85" si="252">P84</f>
        <v>0.96967377967050727</v>
      </c>
      <c r="Q85" s="16">
        <f t="shared" si="252"/>
        <v>0.98034764327780921</v>
      </c>
      <c r="R85" s="16">
        <f t="shared" ref="R85" si="253">R84</f>
        <v>1.004679405109753</v>
      </c>
      <c r="S85" s="16">
        <f>IFERROR(INDEX('Model 1'!EMBLEMFac21Fac26,MATCH(H85,'Model 1'!$H$203:$H$324,0),MATCH($D$4,'Model 1'!$C$202:$F$202,0)),S84)</f>
        <v>1.2348455492762502</v>
      </c>
      <c r="T85" s="16">
        <f t="shared" si="198"/>
        <v>0.52859396983520879</v>
      </c>
      <c r="V85" s="34">
        <f t="shared" si="240"/>
        <v>7</v>
      </c>
    </row>
    <row r="86" spans="7:22" x14ac:dyDescent="0.3">
      <c r="G86" s="18">
        <f t="shared" si="236"/>
        <v>86</v>
      </c>
      <c r="H86" s="5" t="s">
        <v>346</v>
      </c>
      <c r="I86" s="33">
        <f>IF('Model 1'!$B$330="C",$B$5*(1+'Model 1'!$B$329)^(V86-1),IF('Model 1'!$B$330="S",$B$5*(1+'Model 1'!$B$329*(V86-1)),$B$5))</f>
        <v>358.21568895869996</v>
      </c>
      <c r="J86" s="16">
        <f t="shared" si="250"/>
        <v>0.52347225741415115</v>
      </c>
      <c r="K86" s="16">
        <f t="shared" si="250"/>
        <v>0.96916776256557036</v>
      </c>
      <c r="L86" s="16">
        <f t="shared" ref="L86:M86" si="254">L85</f>
        <v>0.98624335465829094</v>
      </c>
      <c r="M86" s="16">
        <f t="shared" si="254"/>
        <v>1.8351169303884849</v>
      </c>
      <c r="N86" s="16">
        <f>INDEX('Model 1'!EMBLEMFac9Fac18,MATCH(I86,'Model 1'!$A$45:$A$74,1),MATCH($D$5,'Model 1'!$C$44:$G$44,0))</f>
        <v>0.57345782300694315</v>
      </c>
      <c r="O86" s="16">
        <f>INDEX('Model 1'!EMBLEMFac21Fac18,MATCH(I86,'Model 1'!$A$80:$A$109,1),MATCH($D$4,'Model 1'!$C$79:$F$79,0))</f>
        <v>0.8512053780955311</v>
      </c>
      <c r="P86" s="16">
        <f t="shared" ref="P86:Q86" si="255">P85</f>
        <v>0.96967377967050727</v>
      </c>
      <c r="Q86" s="16">
        <f t="shared" si="255"/>
        <v>0.98034764327780921</v>
      </c>
      <c r="R86" s="16">
        <f t="shared" ref="R86" si="256">R85</f>
        <v>1.004679405109753</v>
      </c>
      <c r="S86" s="16">
        <f>IFERROR(INDEX('Model 1'!EMBLEMFac21Fac26,MATCH(H86,'Model 1'!$H$203:$H$324,0),MATCH($D$4,'Model 1'!$C$202:$F$202,0)),S85)</f>
        <v>1.2348455492762502</v>
      </c>
      <c r="T86" s="16">
        <f t="shared" si="198"/>
        <v>0.52859396983520879</v>
      </c>
      <c r="V86" s="34">
        <f t="shared" si="240"/>
        <v>7</v>
      </c>
    </row>
    <row r="87" spans="7:22" x14ac:dyDescent="0.3">
      <c r="G87" s="18">
        <f t="shared" si="236"/>
        <v>86</v>
      </c>
      <c r="H87" s="5" t="s">
        <v>347</v>
      </c>
      <c r="I87" s="33">
        <f>IF('Model 1'!$B$330="C",$B$5*(1+'Model 1'!$B$329)^(V87-1),IF('Model 1'!$B$330="S",$B$5*(1+'Model 1'!$B$329*(V87-1)),$B$5))</f>
        <v>358.21568895869996</v>
      </c>
      <c r="J87" s="16">
        <f t="shared" si="250"/>
        <v>0.52347225741415115</v>
      </c>
      <c r="K87" s="16">
        <f t="shared" si="250"/>
        <v>0.96916776256557036</v>
      </c>
      <c r="L87" s="16">
        <f t="shared" ref="L87:M87" si="257">L86</f>
        <v>0.98624335465829094</v>
      </c>
      <c r="M87" s="16">
        <f t="shared" si="257"/>
        <v>1.8351169303884849</v>
      </c>
      <c r="N87" s="16">
        <f>INDEX('Model 1'!EMBLEMFac9Fac18,MATCH(I87,'Model 1'!$A$45:$A$74,1),MATCH($D$5,'Model 1'!$C$44:$G$44,0))</f>
        <v>0.57345782300694315</v>
      </c>
      <c r="O87" s="16">
        <f>INDEX('Model 1'!EMBLEMFac21Fac18,MATCH(I87,'Model 1'!$A$80:$A$109,1),MATCH($D$4,'Model 1'!$C$79:$F$79,0))</f>
        <v>0.8512053780955311</v>
      </c>
      <c r="P87" s="16">
        <f t="shared" ref="P87:Q87" si="258">P86</f>
        <v>0.96967377967050727</v>
      </c>
      <c r="Q87" s="16">
        <f t="shared" si="258"/>
        <v>0.98034764327780921</v>
      </c>
      <c r="R87" s="16">
        <f t="shared" ref="R87" si="259">R86</f>
        <v>1.004679405109753</v>
      </c>
      <c r="S87" s="16">
        <f>IFERROR(INDEX('Model 1'!EMBLEMFac21Fac26,MATCH(H87,'Model 1'!$H$203:$H$324,0),MATCH($D$4,'Model 1'!$C$202:$F$202,0)),S86)</f>
        <v>1.2348455492762502</v>
      </c>
      <c r="T87" s="16">
        <f t="shared" si="198"/>
        <v>0.52859396983520879</v>
      </c>
      <c r="V87" s="34">
        <f t="shared" si="240"/>
        <v>7</v>
      </c>
    </row>
    <row r="88" spans="7:22" x14ac:dyDescent="0.3">
      <c r="G88" s="18">
        <f t="shared" si="236"/>
        <v>87</v>
      </c>
      <c r="H88" s="5" t="s">
        <v>348</v>
      </c>
      <c r="I88" s="33">
        <f>IF('Model 1'!$B$330="C",$B$5*(1+'Model 1'!$B$329)^(V88-1),IF('Model 1'!$B$330="S",$B$5*(1+'Model 1'!$B$329*(V88-1)),$B$5))</f>
        <v>368.96215962746101</v>
      </c>
      <c r="J88" s="16">
        <f t="shared" si="250"/>
        <v>0.52347225741415115</v>
      </c>
      <c r="K88" s="16">
        <f t="shared" si="250"/>
        <v>0.96916776256557036</v>
      </c>
      <c r="L88" s="16">
        <f t="shared" ref="L88:M88" si="260">L87</f>
        <v>0.98624335465829094</v>
      </c>
      <c r="M88" s="16">
        <f t="shared" si="260"/>
        <v>1.8351169303884849</v>
      </c>
      <c r="N88" s="16">
        <f>INDEX('Model 1'!EMBLEMFac9Fac18,MATCH(I88,'Model 1'!$A$45:$A$74,1),MATCH($D$5,'Model 1'!$C$44:$G$44,0))</f>
        <v>0.57345782300694315</v>
      </c>
      <c r="O88" s="16">
        <f>INDEX('Model 1'!EMBLEMFac21Fac18,MATCH(I88,'Model 1'!$A$80:$A$109,1),MATCH($D$4,'Model 1'!$C$79:$F$79,0))</f>
        <v>0.8512053780955311</v>
      </c>
      <c r="P88" s="16">
        <f t="shared" ref="P88:Q88" si="261">P87</f>
        <v>0.96967377967050727</v>
      </c>
      <c r="Q88" s="16">
        <f t="shared" si="261"/>
        <v>0.98034764327780921</v>
      </c>
      <c r="R88" s="16">
        <f t="shared" ref="R88" si="262">R87</f>
        <v>1.004679405109753</v>
      </c>
      <c r="S88" s="16">
        <f>IFERROR(INDEX('Model 1'!EMBLEMFac21Fac26,MATCH(H88,'Model 1'!$H$203:$H$324,0),MATCH($D$4,'Model 1'!$C$202:$F$202,0)),S87)</f>
        <v>1.2348455492762502</v>
      </c>
      <c r="T88" s="16">
        <f t="shared" si="198"/>
        <v>0.52859396983520879</v>
      </c>
      <c r="V88" s="34">
        <f t="shared" si="240"/>
        <v>8</v>
      </c>
    </row>
    <row r="89" spans="7:22" x14ac:dyDescent="0.3">
      <c r="G89" s="18">
        <f t="shared" si="236"/>
        <v>87</v>
      </c>
      <c r="H89" s="5" t="s">
        <v>349</v>
      </c>
      <c r="I89" s="33">
        <f>IF('Model 1'!$B$330="C",$B$5*(1+'Model 1'!$B$329)^(V89-1),IF('Model 1'!$B$330="S",$B$5*(1+'Model 1'!$B$329*(V89-1)),$B$5))</f>
        <v>368.96215962746101</v>
      </c>
      <c r="J89" s="16">
        <f t="shared" si="250"/>
        <v>0.52347225741415115</v>
      </c>
      <c r="K89" s="16">
        <f t="shared" si="250"/>
        <v>0.96916776256557036</v>
      </c>
      <c r="L89" s="16">
        <f t="shared" ref="L89:M89" si="263">L88</f>
        <v>0.98624335465829094</v>
      </c>
      <c r="M89" s="16">
        <f t="shared" si="263"/>
        <v>1.8351169303884849</v>
      </c>
      <c r="N89" s="16">
        <f>INDEX('Model 1'!EMBLEMFac9Fac18,MATCH(I89,'Model 1'!$A$45:$A$74,1),MATCH($D$5,'Model 1'!$C$44:$G$44,0))</f>
        <v>0.57345782300694315</v>
      </c>
      <c r="O89" s="16">
        <f>INDEX('Model 1'!EMBLEMFac21Fac18,MATCH(I89,'Model 1'!$A$80:$A$109,1),MATCH($D$4,'Model 1'!$C$79:$F$79,0))</f>
        <v>0.8512053780955311</v>
      </c>
      <c r="P89" s="16">
        <f t="shared" ref="P89:Q89" si="264">P88</f>
        <v>0.96967377967050727</v>
      </c>
      <c r="Q89" s="16">
        <f t="shared" si="264"/>
        <v>0.98034764327780921</v>
      </c>
      <c r="R89" s="16">
        <f t="shared" ref="R89" si="265">R88</f>
        <v>1.004679405109753</v>
      </c>
      <c r="S89" s="16">
        <f>IFERROR(INDEX('Model 1'!EMBLEMFac21Fac26,MATCH(H89,'Model 1'!$H$203:$H$324,0),MATCH($D$4,'Model 1'!$C$202:$F$202,0)),S88)</f>
        <v>1.2348455492762502</v>
      </c>
      <c r="T89" s="16">
        <f t="shared" si="198"/>
        <v>0.52859396983520879</v>
      </c>
      <c r="V89" s="34">
        <f t="shared" si="240"/>
        <v>8</v>
      </c>
    </row>
    <row r="90" spans="7:22" x14ac:dyDescent="0.3">
      <c r="G90" s="18">
        <f t="shared" si="236"/>
        <v>87</v>
      </c>
      <c r="H90" s="5" t="s">
        <v>350</v>
      </c>
      <c r="I90" s="33">
        <f>IF('Model 1'!$B$330="C",$B$5*(1+'Model 1'!$B$329)^(V90-1),IF('Model 1'!$B$330="S",$B$5*(1+'Model 1'!$B$329*(V90-1)),$B$5))</f>
        <v>368.96215962746101</v>
      </c>
      <c r="J90" s="16">
        <f t="shared" si="250"/>
        <v>0.52347225741415115</v>
      </c>
      <c r="K90" s="16">
        <f t="shared" si="250"/>
        <v>0.96916776256557036</v>
      </c>
      <c r="L90" s="16">
        <f t="shared" ref="L90:M90" si="266">L89</f>
        <v>0.98624335465829094</v>
      </c>
      <c r="M90" s="16">
        <f t="shared" si="266"/>
        <v>1.8351169303884849</v>
      </c>
      <c r="N90" s="16">
        <f>INDEX('Model 1'!EMBLEMFac9Fac18,MATCH(I90,'Model 1'!$A$45:$A$74,1),MATCH($D$5,'Model 1'!$C$44:$G$44,0))</f>
        <v>0.57345782300694315</v>
      </c>
      <c r="O90" s="16">
        <f>INDEX('Model 1'!EMBLEMFac21Fac18,MATCH(I90,'Model 1'!$A$80:$A$109,1),MATCH($D$4,'Model 1'!$C$79:$F$79,0))</f>
        <v>0.8512053780955311</v>
      </c>
      <c r="P90" s="16">
        <f t="shared" ref="P90:Q90" si="267">P89</f>
        <v>0.96967377967050727</v>
      </c>
      <c r="Q90" s="16">
        <f t="shared" si="267"/>
        <v>0.98034764327780921</v>
      </c>
      <c r="R90" s="16">
        <f t="shared" ref="R90" si="268">R89</f>
        <v>1.004679405109753</v>
      </c>
      <c r="S90" s="16">
        <f>IFERROR(INDEX('Model 1'!EMBLEMFac21Fac26,MATCH(H90,'Model 1'!$H$203:$H$324,0),MATCH($D$4,'Model 1'!$C$202:$F$202,0)),S89)</f>
        <v>1.2348455492762502</v>
      </c>
      <c r="T90" s="16">
        <f t="shared" si="198"/>
        <v>0.52859396983520879</v>
      </c>
      <c r="V90" s="34">
        <f t="shared" si="240"/>
        <v>8</v>
      </c>
    </row>
    <row r="91" spans="7:22" x14ac:dyDescent="0.3">
      <c r="G91" s="18">
        <f t="shared" si="236"/>
        <v>87</v>
      </c>
      <c r="H91" s="5" t="s">
        <v>351</v>
      </c>
      <c r="I91" s="33">
        <f>IF('Model 1'!$B$330="C",$B$5*(1+'Model 1'!$B$329)^(V91-1),IF('Model 1'!$B$330="S",$B$5*(1+'Model 1'!$B$329*(V91-1)),$B$5))</f>
        <v>368.96215962746101</v>
      </c>
      <c r="J91" s="16">
        <f t="shared" si="250"/>
        <v>0.52347225741415115</v>
      </c>
      <c r="K91" s="16">
        <f t="shared" si="250"/>
        <v>0.96916776256557036</v>
      </c>
      <c r="L91" s="16">
        <f t="shared" ref="L91:M91" si="269">L90</f>
        <v>0.98624335465829094</v>
      </c>
      <c r="M91" s="16">
        <f t="shared" si="269"/>
        <v>1.8351169303884849</v>
      </c>
      <c r="N91" s="16">
        <f>INDEX('Model 1'!EMBLEMFac9Fac18,MATCH(I91,'Model 1'!$A$45:$A$74,1),MATCH($D$5,'Model 1'!$C$44:$G$44,0))</f>
        <v>0.57345782300694315</v>
      </c>
      <c r="O91" s="16">
        <f>INDEX('Model 1'!EMBLEMFac21Fac18,MATCH(I91,'Model 1'!$A$80:$A$109,1),MATCH($D$4,'Model 1'!$C$79:$F$79,0))</f>
        <v>0.8512053780955311</v>
      </c>
      <c r="P91" s="16">
        <f t="shared" ref="P91:Q91" si="270">P90</f>
        <v>0.96967377967050727</v>
      </c>
      <c r="Q91" s="16">
        <f t="shared" si="270"/>
        <v>0.98034764327780921</v>
      </c>
      <c r="R91" s="16">
        <f t="shared" ref="R91" si="271">R90</f>
        <v>1.004679405109753</v>
      </c>
      <c r="S91" s="16">
        <f>IFERROR(INDEX('Model 1'!EMBLEMFac21Fac26,MATCH(H91,'Model 1'!$H$203:$H$324,0),MATCH($D$4,'Model 1'!$C$202:$F$202,0)),S90)</f>
        <v>1.2348455492762502</v>
      </c>
      <c r="T91" s="16">
        <f t="shared" si="198"/>
        <v>0.52859396983520879</v>
      </c>
      <c r="V91" s="34">
        <f t="shared" si="240"/>
        <v>8</v>
      </c>
    </row>
    <row r="92" spans="7:22" x14ac:dyDescent="0.3">
      <c r="G92" s="18">
        <f t="shared" si="236"/>
        <v>87</v>
      </c>
      <c r="H92" s="5" t="s">
        <v>352</v>
      </c>
      <c r="I92" s="33">
        <f>IF('Model 1'!$B$330="C",$B$5*(1+'Model 1'!$B$329)^(V92-1),IF('Model 1'!$B$330="S",$B$5*(1+'Model 1'!$B$329*(V92-1)),$B$5))</f>
        <v>368.96215962746101</v>
      </c>
      <c r="J92" s="16">
        <f t="shared" si="250"/>
        <v>0.52347225741415115</v>
      </c>
      <c r="K92" s="16">
        <f t="shared" si="250"/>
        <v>0.96916776256557036</v>
      </c>
      <c r="L92" s="16">
        <f t="shared" ref="L92:M92" si="272">L91</f>
        <v>0.98624335465829094</v>
      </c>
      <c r="M92" s="16">
        <f t="shared" si="272"/>
        <v>1.8351169303884849</v>
      </c>
      <c r="N92" s="16">
        <f>INDEX('Model 1'!EMBLEMFac9Fac18,MATCH(I92,'Model 1'!$A$45:$A$74,1),MATCH($D$5,'Model 1'!$C$44:$G$44,0))</f>
        <v>0.57345782300694315</v>
      </c>
      <c r="O92" s="16">
        <f>INDEX('Model 1'!EMBLEMFac21Fac18,MATCH(I92,'Model 1'!$A$80:$A$109,1),MATCH($D$4,'Model 1'!$C$79:$F$79,0))</f>
        <v>0.8512053780955311</v>
      </c>
      <c r="P92" s="16">
        <f t="shared" ref="P92:Q92" si="273">P91</f>
        <v>0.96967377967050727</v>
      </c>
      <c r="Q92" s="16">
        <f t="shared" si="273"/>
        <v>0.98034764327780921</v>
      </c>
      <c r="R92" s="16">
        <f t="shared" ref="R92" si="274">R91</f>
        <v>1.004679405109753</v>
      </c>
      <c r="S92" s="16">
        <f>IFERROR(INDEX('Model 1'!EMBLEMFac21Fac26,MATCH(H92,'Model 1'!$H$203:$H$324,0),MATCH($D$4,'Model 1'!$C$202:$F$202,0)),S91)</f>
        <v>1.2348455492762502</v>
      </c>
      <c r="T92" s="16">
        <f t="shared" si="198"/>
        <v>0.52859396983520879</v>
      </c>
      <c r="V92" s="34">
        <f t="shared" si="240"/>
        <v>8</v>
      </c>
    </row>
    <row r="93" spans="7:22" x14ac:dyDescent="0.3">
      <c r="G93" s="18">
        <f t="shared" si="236"/>
        <v>87</v>
      </c>
      <c r="H93" s="5" t="s">
        <v>353</v>
      </c>
      <c r="I93" s="33">
        <f>IF('Model 1'!$B$330="C",$B$5*(1+'Model 1'!$B$329)^(V93-1),IF('Model 1'!$B$330="S",$B$5*(1+'Model 1'!$B$329*(V93-1)),$B$5))</f>
        <v>368.96215962746101</v>
      </c>
      <c r="J93" s="16">
        <f t="shared" si="250"/>
        <v>0.52347225741415115</v>
      </c>
      <c r="K93" s="16">
        <f t="shared" si="250"/>
        <v>0.96916776256557036</v>
      </c>
      <c r="L93" s="16">
        <f t="shared" ref="L93:M93" si="275">L92</f>
        <v>0.98624335465829094</v>
      </c>
      <c r="M93" s="16">
        <f t="shared" si="275"/>
        <v>1.8351169303884849</v>
      </c>
      <c r="N93" s="16">
        <f>INDEX('Model 1'!EMBLEMFac9Fac18,MATCH(I93,'Model 1'!$A$45:$A$74,1),MATCH($D$5,'Model 1'!$C$44:$G$44,0))</f>
        <v>0.57345782300694315</v>
      </c>
      <c r="O93" s="16">
        <f>INDEX('Model 1'!EMBLEMFac21Fac18,MATCH(I93,'Model 1'!$A$80:$A$109,1),MATCH($D$4,'Model 1'!$C$79:$F$79,0))</f>
        <v>0.8512053780955311</v>
      </c>
      <c r="P93" s="16">
        <f t="shared" ref="P93:Q93" si="276">P92</f>
        <v>0.96967377967050727</v>
      </c>
      <c r="Q93" s="16">
        <f t="shared" si="276"/>
        <v>0.98034764327780921</v>
      </c>
      <c r="R93" s="16">
        <f t="shared" ref="R93" si="277">R92</f>
        <v>1.004679405109753</v>
      </c>
      <c r="S93" s="16">
        <f>IFERROR(INDEX('Model 1'!EMBLEMFac21Fac26,MATCH(H93,'Model 1'!$H$203:$H$324,0),MATCH($D$4,'Model 1'!$C$202:$F$202,0)),S92)</f>
        <v>1.2348455492762502</v>
      </c>
      <c r="T93" s="16">
        <f t="shared" si="198"/>
        <v>0.52859396983520879</v>
      </c>
      <c r="V93" s="34">
        <f t="shared" si="240"/>
        <v>8</v>
      </c>
    </row>
    <row r="94" spans="7:22" x14ac:dyDescent="0.3">
      <c r="G94" s="18">
        <f t="shared" si="236"/>
        <v>87</v>
      </c>
      <c r="H94" s="5" t="s">
        <v>354</v>
      </c>
      <c r="I94" s="33">
        <f>IF('Model 1'!$B$330="C",$B$5*(1+'Model 1'!$B$329)^(V94-1),IF('Model 1'!$B$330="S",$B$5*(1+'Model 1'!$B$329*(V94-1)),$B$5))</f>
        <v>368.96215962746101</v>
      </c>
      <c r="J94" s="16">
        <f t="shared" si="250"/>
        <v>0.52347225741415115</v>
      </c>
      <c r="K94" s="16">
        <f t="shared" si="250"/>
        <v>0.96916776256557036</v>
      </c>
      <c r="L94" s="16">
        <f t="shared" ref="L94:M94" si="278">L93</f>
        <v>0.98624335465829094</v>
      </c>
      <c r="M94" s="16">
        <f t="shared" si="278"/>
        <v>1.8351169303884849</v>
      </c>
      <c r="N94" s="16">
        <f>INDEX('Model 1'!EMBLEMFac9Fac18,MATCH(I94,'Model 1'!$A$45:$A$74,1),MATCH($D$5,'Model 1'!$C$44:$G$44,0))</f>
        <v>0.57345782300694315</v>
      </c>
      <c r="O94" s="16">
        <f>INDEX('Model 1'!EMBLEMFac21Fac18,MATCH(I94,'Model 1'!$A$80:$A$109,1),MATCH($D$4,'Model 1'!$C$79:$F$79,0))</f>
        <v>0.8512053780955311</v>
      </c>
      <c r="P94" s="16">
        <f t="shared" ref="P94:Q94" si="279">P93</f>
        <v>0.96967377967050727</v>
      </c>
      <c r="Q94" s="16">
        <f t="shared" si="279"/>
        <v>0.98034764327780921</v>
      </c>
      <c r="R94" s="16">
        <f t="shared" ref="R94" si="280">R93</f>
        <v>1.004679405109753</v>
      </c>
      <c r="S94" s="16">
        <f>IFERROR(INDEX('Model 1'!EMBLEMFac21Fac26,MATCH(H94,'Model 1'!$H$203:$H$324,0),MATCH($D$4,'Model 1'!$C$202:$F$202,0)),S93)</f>
        <v>1.2348455492762502</v>
      </c>
      <c r="T94" s="16">
        <f t="shared" si="198"/>
        <v>0.52859396983520879</v>
      </c>
      <c r="V94" s="34">
        <f t="shared" si="240"/>
        <v>8</v>
      </c>
    </row>
    <row r="95" spans="7:22" x14ac:dyDescent="0.3">
      <c r="G95" s="18">
        <f t="shared" si="236"/>
        <v>87</v>
      </c>
      <c r="H95" s="5" t="s">
        <v>355</v>
      </c>
      <c r="I95" s="33">
        <f>IF('Model 1'!$B$330="C",$B$5*(1+'Model 1'!$B$329)^(V95-1),IF('Model 1'!$B$330="S",$B$5*(1+'Model 1'!$B$329*(V95-1)),$B$5))</f>
        <v>368.96215962746101</v>
      </c>
      <c r="J95" s="16">
        <f t="shared" si="250"/>
        <v>0.52347225741415115</v>
      </c>
      <c r="K95" s="16">
        <f t="shared" si="250"/>
        <v>0.96916776256557036</v>
      </c>
      <c r="L95" s="16">
        <f t="shared" ref="L95:M95" si="281">L94</f>
        <v>0.98624335465829094</v>
      </c>
      <c r="M95" s="16">
        <f t="shared" si="281"/>
        <v>1.8351169303884849</v>
      </c>
      <c r="N95" s="16">
        <f>INDEX('Model 1'!EMBLEMFac9Fac18,MATCH(I95,'Model 1'!$A$45:$A$74,1),MATCH($D$5,'Model 1'!$C$44:$G$44,0))</f>
        <v>0.57345782300694315</v>
      </c>
      <c r="O95" s="16">
        <f>INDEX('Model 1'!EMBLEMFac21Fac18,MATCH(I95,'Model 1'!$A$80:$A$109,1),MATCH($D$4,'Model 1'!$C$79:$F$79,0))</f>
        <v>0.8512053780955311</v>
      </c>
      <c r="P95" s="16">
        <f t="shared" ref="P95:Q95" si="282">P94</f>
        <v>0.96967377967050727</v>
      </c>
      <c r="Q95" s="16">
        <f t="shared" si="282"/>
        <v>0.98034764327780921</v>
      </c>
      <c r="R95" s="16">
        <f t="shared" ref="R95" si="283">R94</f>
        <v>1.004679405109753</v>
      </c>
      <c r="S95" s="16">
        <f>IFERROR(INDEX('Model 1'!EMBLEMFac21Fac26,MATCH(H95,'Model 1'!$H$203:$H$324,0),MATCH($D$4,'Model 1'!$C$202:$F$202,0)),S94)</f>
        <v>1.2348455492762502</v>
      </c>
      <c r="T95" s="16">
        <f t="shared" si="198"/>
        <v>0.52859396983520879</v>
      </c>
      <c r="V95" s="34">
        <f t="shared" si="240"/>
        <v>8</v>
      </c>
    </row>
    <row r="96" spans="7:22" x14ac:dyDescent="0.3">
      <c r="G96" s="18">
        <f t="shared" si="236"/>
        <v>87</v>
      </c>
      <c r="H96" s="5" t="s">
        <v>356</v>
      </c>
      <c r="I96" s="33">
        <f>IF('Model 1'!$B$330="C",$B$5*(1+'Model 1'!$B$329)^(V96-1),IF('Model 1'!$B$330="S",$B$5*(1+'Model 1'!$B$329*(V96-1)),$B$5))</f>
        <v>368.96215962746101</v>
      </c>
      <c r="J96" s="16">
        <f t="shared" si="250"/>
        <v>0.52347225741415115</v>
      </c>
      <c r="K96" s="16">
        <f t="shared" si="250"/>
        <v>0.96916776256557036</v>
      </c>
      <c r="L96" s="16">
        <f t="shared" ref="L96:M96" si="284">L95</f>
        <v>0.98624335465829094</v>
      </c>
      <c r="M96" s="16">
        <f t="shared" si="284"/>
        <v>1.8351169303884849</v>
      </c>
      <c r="N96" s="16">
        <f>INDEX('Model 1'!EMBLEMFac9Fac18,MATCH(I96,'Model 1'!$A$45:$A$74,1),MATCH($D$5,'Model 1'!$C$44:$G$44,0))</f>
        <v>0.57345782300694315</v>
      </c>
      <c r="O96" s="16">
        <f>INDEX('Model 1'!EMBLEMFac21Fac18,MATCH(I96,'Model 1'!$A$80:$A$109,1),MATCH($D$4,'Model 1'!$C$79:$F$79,0))</f>
        <v>0.8512053780955311</v>
      </c>
      <c r="P96" s="16">
        <f t="shared" ref="P96:Q96" si="285">P95</f>
        <v>0.96967377967050727</v>
      </c>
      <c r="Q96" s="16">
        <f t="shared" si="285"/>
        <v>0.98034764327780921</v>
      </c>
      <c r="R96" s="16">
        <f t="shared" ref="R96" si="286">R95</f>
        <v>1.004679405109753</v>
      </c>
      <c r="S96" s="16">
        <f>IFERROR(INDEX('Model 1'!EMBLEMFac21Fac26,MATCH(H96,'Model 1'!$H$203:$H$324,0),MATCH($D$4,'Model 1'!$C$202:$F$202,0)),S95)</f>
        <v>1.2348455492762502</v>
      </c>
      <c r="T96" s="16">
        <f t="shared" si="198"/>
        <v>0.52859396983520879</v>
      </c>
      <c r="V96" s="34">
        <f t="shared" si="240"/>
        <v>8</v>
      </c>
    </row>
    <row r="97" spans="7:22" x14ac:dyDescent="0.3">
      <c r="G97" s="18">
        <f t="shared" si="236"/>
        <v>87</v>
      </c>
      <c r="H97" s="5" t="s">
        <v>357</v>
      </c>
      <c r="I97" s="33">
        <f>IF('Model 1'!$B$330="C",$B$5*(1+'Model 1'!$B$329)^(V97-1),IF('Model 1'!$B$330="S",$B$5*(1+'Model 1'!$B$329*(V97-1)),$B$5))</f>
        <v>368.96215962746101</v>
      </c>
      <c r="J97" s="16">
        <f t="shared" si="250"/>
        <v>0.52347225741415115</v>
      </c>
      <c r="K97" s="16">
        <f t="shared" si="250"/>
        <v>0.96916776256557036</v>
      </c>
      <c r="L97" s="16">
        <f t="shared" ref="L97:M97" si="287">L96</f>
        <v>0.98624335465829094</v>
      </c>
      <c r="M97" s="16">
        <f t="shared" si="287"/>
        <v>1.8351169303884849</v>
      </c>
      <c r="N97" s="16">
        <f>INDEX('Model 1'!EMBLEMFac9Fac18,MATCH(I97,'Model 1'!$A$45:$A$74,1),MATCH($D$5,'Model 1'!$C$44:$G$44,0))</f>
        <v>0.57345782300694315</v>
      </c>
      <c r="O97" s="16">
        <f>INDEX('Model 1'!EMBLEMFac21Fac18,MATCH(I97,'Model 1'!$A$80:$A$109,1),MATCH($D$4,'Model 1'!$C$79:$F$79,0))</f>
        <v>0.8512053780955311</v>
      </c>
      <c r="P97" s="16">
        <f t="shared" ref="P97:Q97" si="288">P96</f>
        <v>0.96967377967050727</v>
      </c>
      <c r="Q97" s="16">
        <f t="shared" si="288"/>
        <v>0.98034764327780921</v>
      </c>
      <c r="R97" s="16">
        <f t="shared" ref="R97" si="289">R96</f>
        <v>1.004679405109753</v>
      </c>
      <c r="S97" s="16">
        <f>IFERROR(INDEX('Model 1'!EMBLEMFac21Fac26,MATCH(H97,'Model 1'!$H$203:$H$324,0),MATCH($D$4,'Model 1'!$C$202:$F$202,0)),S96)</f>
        <v>1.2348455492762502</v>
      </c>
      <c r="T97" s="16">
        <f t="shared" si="198"/>
        <v>0.52859396983520879</v>
      </c>
      <c r="V97" s="34">
        <f t="shared" si="240"/>
        <v>8</v>
      </c>
    </row>
    <row r="98" spans="7:22" x14ac:dyDescent="0.3">
      <c r="G98" s="18">
        <f t="shared" si="236"/>
        <v>87</v>
      </c>
      <c r="H98" s="5" t="s">
        <v>358</v>
      </c>
      <c r="I98" s="33">
        <f>IF('Model 1'!$B$330="C",$B$5*(1+'Model 1'!$B$329)^(V98-1),IF('Model 1'!$B$330="S",$B$5*(1+'Model 1'!$B$329*(V98-1)),$B$5))</f>
        <v>368.96215962746101</v>
      </c>
      <c r="J98" s="16">
        <f t="shared" si="250"/>
        <v>0.52347225741415115</v>
      </c>
      <c r="K98" s="16">
        <f t="shared" si="250"/>
        <v>0.96916776256557036</v>
      </c>
      <c r="L98" s="16">
        <f t="shared" ref="L98:M98" si="290">L97</f>
        <v>0.98624335465829094</v>
      </c>
      <c r="M98" s="16">
        <f t="shared" si="290"/>
        <v>1.8351169303884849</v>
      </c>
      <c r="N98" s="16">
        <f>INDEX('Model 1'!EMBLEMFac9Fac18,MATCH(I98,'Model 1'!$A$45:$A$74,1),MATCH($D$5,'Model 1'!$C$44:$G$44,0))</f>
        <v>0.57345782300694315</v>
      </c>
      <c r="O98" s="16">
        <f>INDEX('Model 1'!EMBLEMFac21Fac18,MATCH(I98,'Model 1'!$A$80:$A$109,1),MATCH($D$4,'Model 1'!$C$79:$F$79,0))</f>
        <v>0.8512053780955311</v>
      </c>
      <c r="P98" s="16">
        <f t="shared" ref="P98:Q98" si="291">P97</f>
        <v>0.96967377967050727</v>
      </c>
      <c r="Q98" s="16">
        <f t="shared" si="291"/>
        <v>0.98034764327780921</v>
      </c>
      <c r="R98" s="16">
        <f t="shared" ref="R98" si="292">R97</f>
        <v>1.004679405109753</v>
      </c>
      <c r="S98" s="16">
        <f>IFERROR(INDEX('Model 1'!EMBLEMFac21Fac26,MATCH(H98,'Model 1'!$H$203:$H$324,0),MATCH($D$4,'Model 1'!$C$202:$F$202,0)),S97)</f>
        <v>1.2348455492762502</v>
      </c>
      <c r="T98" s="16">
        <f t="shared" si="198"/>
        <v>0.52859396983520879</v>
      </c>
      <c r="V98" s="34">
        <f t="shared" si="240"/>
        <v>8</v>
      </c>
    </row>
    <row r="99" spans="7:22" x14ac:dyDescent="0.3">
      <c r="G99" s="18">
        <f t="shared" si="236"/>
        <v>87</v>
      </c>
      <c r="H99" s="5" t="s">
        <v>359</v>
      </c>
      <c r="I99" s="33">
        <f>IF('Model 1'!$B$330="C",$B$5*(1+'Model 1'!$B$329)^(V99-1),IF('Model 1'!$B$330="S",$B$5*(1+'Model 1'!$B$329*(V99-1)),$B$5))</f>
        <v>368.96215962746101</v>
      </c>
      <c r="J99" s="16">
        <f t="shared" si="250"/>
        <v>0.52347225741415115</v>
      </c>
      <c r="K99" s="16">
        <f t="shared" si="250"/>
        <v>0.96916776256557036</v>
      </c>
      <c r="L99" s="16">
        <f t="shared" ref="L99:M99" si="293">L98</f>
        <v>0.98624335465829094</v>
      </c>
      <c r="M99" s="16">
        <f t="shared" si="293"/>
        <v>1.8351169303884849</v>
      </c>
      <c r="N99" s="16">
        <f>INDEX('Model 1'!EMBLEMFac9Fac18,MATCH(I99,'Model 1'!$A$45:$A$74,1),MATCH($D$5,'Model 1'!$C$44:$G$44,0))</f>
        <v>0.57345782300694315</v>
      </c>
      <c r="O99" s="16">
        <f>INDEX('Model 1'!EMBLEMFac21Fac18,MATCH(I99,'Model 1'!$A$80:$A$109,1),MATCH($D$4,'Model 1'!$C$79:$F$79,0))</f>
        <v>0.8512053780955311</v>
      </c>
      <c r="P99" s="16">
        <f t="shared" ref="P99:Q99" si="294">P98</f>
        <v>0.96967377967050727</v>
      </c>
      <c r="Q99" s="16">
        <f t="shared" si="294"/>
        <v>0.98034764327780921</v>
      </c>
      <c r="R99" s="16">
        <f t="shared" ref="R99" si="295">R98</f>
        <v>1.004679405109753</v>
      </c>
      <c r="S99" s="16">
        <f>IFERROR(INDEX('Model 1'!EMBLEMFac21Fac26,MATCH(H99,'Model 1'!$H$203:$H$324,0),MATCH($D$4,'Model 1'!$C$202:$F$202,0)),S98)</f>
        <v>1.2348455492762502</v>
      </c>
      <c r="T99" s="16">
        <f t="shared" si="198"/>
        <v>0.52859396983520879</v>
      </c>
      <c r="V99" s="34">
        <f t="shared" si="240"/>
        <v>8</v>
      </c>
    </row>
    <row r="100" spans="7:22" x14ac:dyDescent="0.3">
      <c r="G100" s="18">
        <f t="shared" si="236"/>
        <v>88</v>
      </c>
      <c r="H100" s="5" t="s">
        <v>360</v>
      </c>
      <c r="I100" s="33">
        <f>IF('Model 1'!$B$330="C",$B$5*(1+'Model 1'!$B$329)^(V100-1),IF('Model 1'!$B$330="S",$B$5*(1+'Model 1'!$B$329*(V100-1)),$B$5))</f>
        <v>380.03102441628477</v>
      </c>
      <c r="J100" s="16">
        <f t="shared" si="250"/>
        <v>0.52347225741415115</v>
      </c>
      <c r="K100" s="16">
        <f t="shared" si="250"/>
        <v>0.96916776256557036</v>
      </c>
      <c r="L100" s="16">
        <f t="shared" ref="L100:M100" si="296">L99</f>
        <v>0.98624335465829094</v>
      </c>
      <c r="M100" s="16">
        <f t="shared" si="296"/>
        <v>1.8351169303884849</v>
      </c>
      <c r="N100" s="16">
        <f>INDEX('Model 1'!EMBLEMFac9Fac18,MATCH(I100,'Model 1'!$A$45:$A$74,1),MATCH($D$5,'Model 1'!$C$44:$G$44,0))</f>
        <v>0.57345782300694315</v>
      </c>
      <c r="O100" s="16">
        <f>INDEX('Model 1'!EMBLEMFac21Fac18,MATCH(I100,'Model 1'!$A$80:$A$109,1),MATCH($D$4,'Model 1'!$C$79:$F$79,0))</f>
        <v>0.8512053780955311</v>
      </c>
      <c r="P100" s="16">
        <f t="shared" ref="P100:Q100" si="297">P99</f>
        <v>0.96967377967050727</v>
      </c>
      <c r="Q100" s="16">
        <f t="shared" si="297"/>
        <v>0.98034764327780921</v>
      </c>
      <c r="R100" s="16">
        <f t="shared" ref="R100" si="298">R99</f>
        <v>1.004679405109753</v>
      </c>
      <c r="S100" s="16">
        <f>IFERROR(INDEX('Model 1'!EMBLEMFac21Fac26,MATCH(H100,'Model 1'!$H$203:$H$324,0),MATCH($D$4,'Model 1'!$C$202:$F$202,0)),S99)</f>
        <v>1.2348455492762502</v>
      </c>
      <c r="T100" s="16">
        <f t="shared" si="198"/>
        <v>0.52859396983520879</v>
      </c>
      <c r="V100" s="34">
        <f t="shared" si="240"/>
        <v>9</v>
      </c>
    </row>
    <row r="101" spans="7:22" x14ac:dyDescent="0.3">
      <c r="G101" s="18">
        <f t="shared" si="236"/>
        <v>88</v>
      </c>
      <c r="H101" s="5" t="s">
        <v>361</v>
      </c>
      <c r="I101" s="33">
        <f>IF('Model 1'!$B$330="C",$B$5*(1+'Model 1'!$B$329)^(V101-1),IF('Model 1'!$B$330="S",$B$5*(1+'Model 1'!$B$329*(V101-1)),$B$5))</f>
        <v>380.03102441628477</v>
      </c>
      <c r="J101" s="16">
        <f t="shared" ref="J101:K116" si="299">J100</f>
        <v>0.52347225741415115</v>
      </c>
      <c r="K101" s="16">
        <f t="shared" si="299"/>
        <v>0.96916776256557036</v>
      </c>
      <c r="L101" s="16">
        <f t="shared" ref="L101:M101" si="300">L100</f>
        <v>0.98624335465829094</v>
      </c>
      <c r="M101" s="16">
        <f t="shared" si="300"/>
        <v>1.8351169303884849</v>
      </c>
      <c r="N101" s="16">
        <f>INDEX('Model 1'!EMBLEMFac9Fac18,MATCH(I101,'Model 1'!$A$45:$A$74,1),MATCH($D$5,'Model 1'!$C$44:$G$44,0))</f>
        <v>0.57345782300694315</v>
      </c>
      <c r="O101" s="16">
        <f>INDEX('Model 1'!EMBLEMFac21Fac18,MATCH(I101,'Model 1'!$A$80:$A$109,1),MATCH($D$4,'Model 1'!$C$79:$F$79,0))</f>
        <v>0.8512053780955311</v>
      </c>
      <c r="P101" s="16">
        <f t="shared" ref="P101:Q101" si="301">P100</f>
        <v>0.96967377967050727</v>
      </c>
      <c r="Q101" s="16">
        <f t="shared" si="301"/>
        <v>0.98034764327780921</v>
      </c>
      <c r="R101" s="16">
        <f t="shared" ref="R101" si="302">R100</f>
        <v>1.004679405109753</v>
      </c>
      <c r="S101" s="16">
        <f>IFERROR(INDEX('Model 1'!EMBLEMFac21Fac26,MATCH(H101,'Model 1'!$H$203:$H$324,0),MATCH($D$4,'Model 1'!$C$202:$F$202,0)),S100)</f>
        <v>1.2348455492762502</v>
      </c>
      <c r="T101" s="16">
        <f t="shared" si="198"/>
        <v>0.52859396983520879</v>
      </c>
      <c r="V101" s="34">
        <f t="shared" si="240"/>
        <v>9</v>
      </c>
    </row>
    <row r="102" spans="7:22" x14ac:dyDescent="0.3">
      <c r="G102" s="18">
        <f t="shared" si="236"/>
        <v>88</v>
      </c>
      <c r="H102" s="5" t="s">
        <v>362</v>
      </c>
      <c r="I102" s="33">
        <f>IF('Model 1'!$B$330="C",$B$5*(1+'Model 1'!$B$329)^(V102-1),IF('Model 1'!$B$330="S",$B$5*(1+'Model 1'!$B$329*(V102-1)),$B$5))</f>
        <v>380.03102441628477</v>
      </c>
      <c r="J102" s="16">
        <f t="shared" si="299"/>
        <v>0.52347225741415115</v>
      </c>
      <c r="K102" s="16">
        <f t="shared" si="299"/>
        <v>0.96916776256557036</v>
      </c>
      <c r="L102" s="16">
        <f t="shared" ref="L102:M102" si="303">L101</f>
        <v>0.98624335465829094</v>
      </c>
      <c r="M102" s="16">
        <f t="shared" si="303"/>
        <v>1.8351169303884849</v>
      </c>
      <c r="N102" s="16">
        <f>INDEX('Model 1'!EMBLEMFac9Fac18,MATCH(I102,'Model 1'!$A$45:$A$74,1),MATCH($D$5,'Model 1'!$C$44:$G$44,0))</f>
        <v>0.57345782300694315</v>
      </c>
      <c r="O102" s="16">
        <f>INDEX('Model 1'!EMBLEMFac21Fac18,MATCH(I102,'Model 1'!$A$80:$A$109,1),MATCH($D$4,'Model 1'!$C$79:$F$79,0))</f>
        <v>0.8512053780955311</v>
      </c>
      <c r="P102" s="16">
        <f t="shared" ref="P102:Q102" si="304">P101</f>
        <v>0.96967377967050727</v>
      </c>
      <c r="Q102" s="16">
        <f t="shared" si="304"/>
        <v>0.98034764327780921</v>
      </c>
      <c r="R102" s="16">
        <f t="shared" ref="R102" si="305">R101</f>
        <v>1.004679405109753</v>
      </c>
      <c r="S102" s="16">
        <f>IFERROR(INDEX('Model 1'!EMBLEMFac21Fac26,MATCH(H102,'Model 1'!$H$203:$H$324,0),MATCH($D$4,'Model 1'!$C$202:$F$202,0)),S101)</f>
        <v>1.2348455492762502</v>
      </c>
      <c r="T102" s="16">
        <f t="shared" si="198"/>
        <v>0.52859396983520879</v>
      </c>
      <c r="V102" s="34">
        <f t="shared" si="240"/>
        <v>9</v>
      </c>
    </row>
    <row r="103" spans="7:22" x14ac:dyDescent="0.3">
      <c r="G103" s="18">
        <f t="shared" si="236"/>
        <v>88</v>
      </c>
      <c r="H103" s="5" t="s">
        <v>363</v>
      </c>
      <c r="I103" s="33">
        <f>IF('Model 1'!$B$330="C",$B$5*(1+'Model 1'!$B$329)^(V103-1),IF('Model 1'!$B$330="S",$B$5*(1+'Model 1'!$B$329*(V103-1)),$B$5))</f>
        <v>380.03102441628477</v>
      </c>
      <c r="J103" s="16">
        <f t="shared" si="299"/>
        <v>0.52347225741415115</v>
      </c>
      <c r="K103" s="16">
        <f t="shared" si="299"/>
        <v>0.96916776256557036</v>
      </c>
      <c r="L103" s="16">
        <f t="shared" ref="L103:M103" si="306">L102</f>
        <v>0.98624335465829094</v>
      </c>
      <c r="M103" s="16">
        <f t="shared" si="306"/>
        <v>1.8351169303884849</v>
      </c>
      <c r="N103" s="16">
        <f>INDEX('Model 1'!EMBLEMFac9Fac18,MATCH(I103,'Model 1'!$A$45:$A$74,1),MATCH($D$5,'Model 1'!$C$44:$G$44,0))</f>
        <v>0.57345782300694315</v>
      </c>
      <c r="O103" s="16">
        <f>INDEX('Model 1'!EMBLEMFac21Fac18,MATCH(I103,'Model 1'!$A$80:$A$109,1),MATCH($D$4,'Model 1'!$C$79:$F$79,0))</f>
        <v>0.8512053780955311</v>
      </c>
      <c r="P103" s="16">
        <f t="shared" ref="P103:Q103" si="307">P102</f>
        <v>0.96967377967050727</v>
      </c>
      <c r="Q103" s="16">
        <f t="shared" si="307"/>
        <v>0.98034764327780921</v>
      </c>
      <c r="R103" s="16">
        <f t="shared" ref="R103" si="308">R102</f>
        <v>1.004679405109753</v>
      </c>
      <c r="S103" s="16">
        <f>IFERROR(INDEX('Model 1'!EMBLEMFac21Fac26,MATCH(H103,'Model 1'!$H$203:$H$324,0),MATCH($D$4,'Model 1'!$C$202:$F$202,0)),S102)</f>
        <v>1.2348455492762502</v>
      </c>
      <c r="T103" s="16">
        <f t="shared" si="198"/>
        <v>0.52859396983520879</v>
      </c>
      <c r="V103" s="34">
        <f t="shared" si="240"/>
        <v>9</v>
      </c>
    </row>
    <row r="104" spans="7:22" x14ac:dyDescent="0.3">
      <c r="G104" s="18">
        <f t="shared" si="236"/>
        <v>88</v>
      </c>
      <c r="H104" s="5" t="s">
        <v>364</v>
      </c>
      <c r="I104" s="33">
        <f>IF('Model 1'!$B$330="C",$B$5*(1+'Model 1'!$B$329)^(V104-1),IF('Model 1'!$B$330="S",$B$5*(1+'Model 1'!$B$329*(V104-1)),$B$5))</f>
        <v>380.03102441628477</v>
      </c>
      <c r="J104" s="16">
        <f t="shared" si="299"/>
        <v>0.52347225741415115</v>
      </c>
      <c r="K104" s="16">
        <f t="shared" si="299"/>
        <v>0.96916776256557036</v>
      </c>
      <c r="L104" s="16">
        <f t="shared" ref="L104:M104" si="309">L103</f>
        <v>0.98624335465829094</v>
      </c>
      <c r="M104" s="16">
        <f t="shared" si="309"/>
        <v>1.8351169303884849</v>
      </c>
      <c r="N104" s="16">
        <f>INDEX('Model 1'!EMBLEMFac9Fac18,MATCH(I104,'Model 1'!$A$45:$A$74,1),MATCH($D$5,'Model 1'!$C$44:$G$44,0))</f>
        <v>0.57345782300694315</v>
      </c>
      <c r="O104" s="16">
        <f>INDEX('Model 1'!EMBLEMFac21Fac18,MATCH(I104,'Model 1'!$A$80:$A$109,1),MATCH($D$4,'Model 1'!$C$79:$F$79,0))</f>
        <v>0.8512053780955311</v>
      </c>
      <c r="P104" s="16">
        <f t="shared" ref="P104:Q104" si="310">P103</f>
        <v>0.96967377967050727</v>
      </c>
      <c r="Q104" s="16">
        <f t="shared" si="310"/>
        <v>0.98034764327780921</v>
      </c>
      <c r="R104" s="16">
        <f t="shared" ref="R104" si="311">R103</f>
        <v>1.004679405109753</v>
      </c>
      <c r="S104" s="16">
        <f>IFERROR(INDEX('Model 1'!EMBLEMFac21Fac26,MATCH(H104,'Model 1'!$H$203:$H$324,0),MATCH($D$4,'Model 1'!$C$202:$F$202,0)),S103)</f>
        <v>1.2348455492762502</v>
      </c>
      <c r="T104" s="16">
        <f t="shared" si="198"/>
        <v>0.52859396983520879</v>
      </c>
      <c r="V104" s="34">
        <f t="shared" si="240"/>
        <v>9</v>
      </c>
    </row>
    <row r="105" spans="7:22" x14ac:dyDescent="0.3">
      <c r="G105" s="18">
        <f t="shared" si="236"/>
        <v>88</v>
      </c>
      <c r="H105" s="5" t="s">
        <v>365</v>
      </c>
      <c r="I105" s="33">
        <f>IF('Model 1'!$B$330="C",$B$5*(1+'Model 1'!$B$329)^(V105-1),IF('Model 1'!$B$330="S",$B$5*(1+'Model 1'!$B$329*(V105-1)),$B$5))</f>
        <v>380.03102441628477</v>
      </c>
      <c r="J105" s="16">
        <f t="shared" si="299"/>
        <v>0.52347225741415115</v>
      </c>
      <c r="K105" s="16">
        <f t="shared" si="299"/>
        <v>0.96916776256557036</v>
      </c>
      <c r="L105" s="16">
        <f t="shared" ref="L105:M105" si="312">L104</f>
        <v>0.98624335465829094</v>
      </c>
      <c r="M105" s="16">
        <f t="shared" si="312"/>
        <v>1.8351169303884849</v>
      </c>
      <c r="N105" s="16">
        <f>INDEX('Model 1'!EMBLEMFac9Fac18,MATCH(I105,'Model 1'!$A$45:$A$74,1),MATCH($D$5,'Model 1'!$C$44:$G$44,0))</f>
        <v>0.57345782300694315</v>
      </c>
      <c r="O105" s="16">
        <f>INDEX('Model 1'!EMBLEMFac21Fac18,MATCH(I105,'Model 1'!$A$80:$A$109,1),MATCH($D$4,'Model 1'!$C$79:$F$79,0))</f>
        <v>0.8512053780955311</v>
      </c>
      <c r="P105" s="16">
        <f t="shared" ref="P105:Q105" si="313">P104</f>
        <v>0.96967377967050727</v>
      </c>
      <c r="Q105" s="16">
        <f t="shared" si="313"/>
        <v>0.98034764327780921</v>
      </c>
      <c r="R105" s="16">
        <f t="shared" ref="R105" si="314">R104</f>
        <v>1.004679405109753</v>
      </c>
      <c r="S105" s="16">
        <f>IFERROR(INDEX('Model 1'!EMBLEMFac21Fac26,MATCH(H105,'Model 1'!$H$203:$H$324,0),MATCH($D$4,'Model 1'!$C$202:$F$202,0)),S104)</f>
        <v>1.2348455492762502</v>
      </c>
      <c r="T105" s="16">
        <f t="shared" si="198"/>
        <v>0.52859396983520879</v>
      </c>
      <c r="V105" s="34">
        <f t="shared" si="240"/>
        <v>9</v>
      </c>
    </row>
    <row r="106" spans="7:22" x14ac:dyDescent="0.3">
      <c r="G106" s="18">
        <f t="shared" si="236"/>
        <v>88</v>
      </c>
      <c r="H106" s="5" t="s">
        <v>366</v>
      </c>
      <c r="I106" s="33">
        <f>IF('Model 1'!$B$330="C",$B$5*(1+'Model 1'!$B$329)^(V106-1),IF('Model 1'!$B$330="S",$B$5*(1+'Model 1'!$B$329*(V106-1)),$B$5))</f>
        <v>380.03102441628477</v>
      </c>
      <c r="J106" s="16">
        <f t="shared" si="299"/>
        <v>0.52347225741415115</v>
      </c>
      <c r="K106" s="16">
        <f t="shared" si="299"/>
        <v>0.96916776256557036</v>
      </c>
      <c r="L106" s="16">
        <f t="shared" ref="L106:M106" si="315">L105</f>
        <v>0.98624335465829094</v>
      </c>
      <c r="M106" s="16">
        <f t="shared" si="315"/>
        <v>1.8351169303884849</v>
      </c>
      <c r="N106" s="16">
        <f>INDEX('Model 1'!EMBLEMFac9Fac18,MATCH(I106,'Model 1'!$A$45:$A$74,1),MATCH($D$5,'Model 1'!$C$44:$G$44,0))</f>
        <v>0.57345782300694315</v>
      </c>
      <c r="O106" s="16">
        <f>INDEX('Model 1'!EMBLEMFac21Fac18,MATCH(I106,'Model 1'!$A$80:$A$109,1),MATCH($D$4,'Model 1'!$C$79:$F$79,0))</f>
        <v>0.8512053780955311</v>
      </c>
      <c r="P106" s="16">
        <f t="shared" ref="P106:Q106" si="316">P105</f>
        <v>0.96967377967050727</v>
      </c>
      <c r="Q106" s="16">
        <f t="shared" si="316"/>
        <v>0.98034764327780921</v>
      </c>
      <c r="R106" s="16">
        <f t="shared" ref="R106" si="317">R105</f>
        <v>1.004679405109753</v>
      </c>
      <c r="S106" s="16">
        <f>IFERROR(INDEX('Model 1'!EMBLEMFac21Fac26,MATCH(H106,'Model 1'!$H$203:$H$324,0),MATCH($D$4,'Model 1'!$C$202:$F$202,0)),S105)</f>
        <v>1.2348455492762502</v>
      </c>
      <c r="T106" s="16">
        <f t="shared" si="198"/>
        <v>0.52859396983520879</v>
      </c>
      <c r="V106" s="34">
        <f t="shared" si="240"/>
        <v>9</v>
      </c>
    </row>
    <row r="107" spans="7:22" x14ac:dyDescent="0.3">
      <c r="G107" s="18">
        <f t="shared" si="236"/>
        <v>88</v>
      </c>
      <c r="H107" s="5" t="s">
        <v>367</v>
      </c>
      <c r="I107" s="33">
        <f>IF('Model 1'!$B$330="C",$B$5*(1+'Model 1'!$B$329)^(V107-1),IF('Model 1'!$B$330="S",$B$5*(1+'Model 1'!$B$329*(V107-1)),$B$5))</f>
        <v>380.03102441628477</v>
      </c>
      <c r="J107" s="16">
        <f t="shared" si="299"/>
        <v>0.52347225741415115</v>
      </c>
      <c r="K107" s="16">
        <f t="shared" si="299"/>
        <v>0.96916776256557036</v>
      </c>
      <c r="L107" s="16">
        <f t="shared" ref="L107:M107" si="318">L106</f>
        <v>0.98624335465829094</v>
      </c>
      <c r="M107" s="16">
        <f t="shared" si="318"/>
        <v>1.8351169303884849</v>
      </c>
      <c r="N107" s="16">
        <f>INDEX('Model 1'!EMBLEMFac9Fac18,MATCH(I107,'Model 1'!$A$45:$A$74,1),MATCH($D$5,'Model 1'!$C$44:$G$44,0))</f>
        <v>0.57345782300694315</v>
      </c>
      <c r="O107" s="16">
        <f>INDEX('Model 1'!EMBLEMFac21Fac18,MATCH(I107,'Model 1'!$A$80:$A$109,1),MATCH($D$4,'Model 1'!$C$79:$F$79,0))</f>
        <v>0.8512053780955311</v>
      </c>
      <c r="P107" s="16">
        <f t="shared" ref="P107:Q107" si="319">P106</f>
        <v>0.96967377967050727</v>
      </c>
      <c r="Q107" s="16">
        <f t="shared" si="319"/>
        <v>0.98034764327780921</v>
      </c>
      <c r="R107" s="16">
        <f t="shared" ref="R107" si="320">R106</f>
        <v>1.004679405109753</v>
      </c>
      <c r="S107" s="16">
        <f>IFERROR(INDEX('Model 1'!EMBLEMFac21Fac26,MATCH(H107,'Model 1'!$H$203:$H$324,0),MATCH($D$4,'Model 1'!$C$202:$F$202,0)),S106)</f>
        <v>1.2348455492762502</v>
      </c>
      <c r="T107" s="16">
        <f t="shared" si="198"/>
        <v>0.52859396983520879</v>
      </c>
      <c r="V107" s="34">
        <f t="shared" si="240"/>
        <v>9</v>
      </c>
    </row>
    <row r="108" spans="7:22" x14ac:dyDescent="0.3">
      <c r="G108" s="18">
        <f t="shared" si="236"/>
        <v>88</v>
      </c>
      <c r="H108" s="5" t="s">
        <v>368</v>
      </c>
      <c r="I108" s="33">
        <f>IF('Model 1'!$B$330="C",$B$5*(1+'Model 1'!$B$329)^(V108-1),IF('Model 1'!$B$330="S",$B$5*(1+'Model 1'!$B$329*(V108-1)),$B$5))</f>
        <v>380.03102441628477</v>
      </c>
      <c r="J108" s="16">
        <f t="shared" si="299"/>
        <v>0.52347225741415115</v>
      </c>
      <c r="K108" s="16">
        <f t="shared" si="299"/>
        <v>0.96916776256557036</v>
      </c>
      <c r="L108" s="16">
        <f t="shared" ref="L108:M108" si="321">L107</f>
        <v>0.98624335465829094</v>
      </c>
      <c r="M108" s="16">
        <f t="shared" si="321"/>
        <v>1.8351169303884849</v>
      </c>
      <c r="N108" s="16">
        <f>INDEX('Model 1'!EMBLEMFac9Fac18,MATCH(I108,'Model 1'!$A$45:$A$74,1),MATCH($D$5,'Model 1'!$C$44:$G$44,0))</f>
        <v>0.57345782300694315</v>
      </c>
      <c r="O108" s="16">
        <f>INDEX('Model 1'!EMBLEMFac21Fac18,MATCH(I108,'Model 1'!$A$80:$A$109,1),MATCH($D$4,'Model 1'!$C$79:$F$79,0))</f>
        <v>0.8512053780955311</v>
      </c>
      <c r="P108" s="16">
        <f t="shared" ref="P108:Q108" si="322">P107</f>
        <v>0.96967377967050727</v>
      </c>
      <c r="Q108" s="16">
        <f t="shared" si="322"/>
        <v>0.98034764327780921</v>
      </c>
      <c r="R108" s="16">
        <f t="shared" ref="R108" si="323">R107</f>
        <v>1.004679405109753</v>
      </c>
      <c r="S108" s="16">
        <f>IFERROR(INDEX('Model 1'!EMBLEMFac21Fac26,MATCH(H108,'Model 1'!$H$203:$H$324,0),MATCH($D$4,'Model 1'!$C$202:$F$202,0)),S107)</f>
        <v>1.2348455492762502</v>
      </c>
      <c r="T108" s="16">
        <f t="shared" si="198"/>
        <v>0.52859396983520879</v>
      </c>
      <c r="V108" s="34">
        <f t="shared" si="240"/>
        <v>9</v>
      </c>
    </row>
    <row r="109" spans="7:22" x14ac:dyDescent="0.3">
      <c r="G109" s="18">
        <f t="shared" si="236"/>
        <v>88</v>
      </c>
      <c r="H109" s="5" t="s">
        <v>369</v>
      </c>
      <c r="I109" s="33">
        <f>IF('Model 1'!$B$330="C",$B$5*(1+'Model 1'!$B$329)^(V109-1),IF('Model 1'!$B$330="S",$B$5*(1+'Model 1'!$B$329*(V109-1)),$B$5))</f>
        <v>380.03102441628477</v>
      </c>
      <c r="J109" s="16">
        <f t="shared" si="299"/>
        <v>0.52347225741415115</v>
      </c>
      <c r="K109" s="16">
        <f t="shared" si="299"/>
        <v>0.96916776256557036</v>
      </c>
      <c r="L109" s="16">
        <f t="shared" ref="L109:M109" si="324">L108</f>
        <v>0.98624335465829094</v>
      </c>
      <c r="M109" s="16">
        <f t="shared" si="324"/>
        <v>1.8351169303884849</v>
      </c>
      <c r="N109" s="16">
        <f>INDEX('Model 1'!EMBLEMFac9Fac18,MATCH(I109,'Model 1'!$A$45:$A$74,1),MATCH($D$5,'Model 1'!$C$44:$G$44,0))</f>
        <v>0.57345782300694315</v>
      </c>
      <c r="O109" s="16">
        <f>INDEX('Model 1'!EMBLEMFac21Fac18,MATCH(I109,'Model 1'!$A$80:$A$109,1),MATCH($D$4,'Model 1'!$C$79:$F$79,0))</f>
        <v>0.8512053780955311</v>
      </c>
      <c r="P109" s="16">
        <f t="shared" ref="P109:Q109" si="325">P108</f>
        <v>0.96967377967050727</v>
      </c>
      <c r="Q109" s="16">
        <f t="shared" si="325"/>
        <v>0.98034764327780921</v>
      </c>
      <c r="R109" s="16">
        <f t="shared" ref="R109" si="326">R108</f>
        <v>1.004679405109753</v>
      </c>
      <c r="S109" s="16">
        <f>IFERROR(INDEX('Model 1'!EMBLEMFac21Fac26,MATCH(H109,'Model 1'!$H$203:$H$324,0),MATCH($D$4,'Model 1'!$C$202:$F$202,0)),S108)</f>
        <v>1.2348455492762502</v>
      </c>
      <c r="T109" s="16">
        <f t="shared" si="198"/>
        <v>0.52859396983520879</v>
      </c>
      <c r="V109" s="34">
        <f t="shared" si="240"/>
        <v>9</v>
      </c>
    </row>
    <row r="110" spans="7:22" x14ac:dyDescent="0.3">
      <c r="G110" s="18">
        <f t="shared" si="236"/>
        <v>88</v>
      </c>
      <c r="H110" s="5" t="s">
        <v>370</v>
      </c>
      <c r="I110" s="33">
        <f>IF('Model 1'!$B$330="C",$B$5*(1+'Model 1'!$B$329)^(V110-1),IF('Model 1'!$B$330="S",$B$5*(1+'Model 1'!$B$329*(V110-1)),$B$5))</f>
        <v>380.03102441628477</v>
      </c>
      <c r="J110" s="16">
        <f t="shared" si="299"/>
        <v>0.52347225741415115</v>
      </c>
      <c r="K110" s="16">
        <f t="shared" si="299"/>
        <v>0.96916776256557036</v>
      </c>
      <c r="L110" s="16">
        <f t="shared" ref="L110:M110" si="327">L109</f>
        <v>0.98624335465829094</v>
      </c>
      <c r="M110" s="16">
        <f t="shared" si="327"/>
        <v>1.8351169303884849</v>
      </c>
      <c r="N110" s="16">
        <f>INDEX('Model 1'!EMBLEMFac9Fac18,MATCH(I110,'Model 1'!$A$45:$A$74,1),MATCH($D$5,'Model 1'!$C$44:$G$44,0))</f>
        <v>0.57345782300694315</v>
      </c>
      <c r="O110" s="16">
        <f>INDEX('Model 1'!EMBLEMFac21Fac18,MATCH(I110,'Model 1'!$A$80:$A$109,1),MATCH($D$4,'Model 1'!$C$79:$F$79,0))</f>
        <v>0.8512053780955311</v>
      </c>
      <c r="P110" s="16">
        <f t="shared" ref="P110:Q110" si="328">P109</f>
        <v>0.96967377967050727</v>
      </c>
      <c r="Q110" s="16">
        <f t="shared" si="328"/>
        <v>0.98034764327780921</v>
      </c>
      <c r="R110" s="16">
        <f t="shared" ref="R110" si="329">R109</f>
        <v>1.004679405109753</v>
      </c>
      <c r="S110" s="16">
        <f>IFERROR(INDEX('Model 1'!EMBLEMFac21Fac26,MATCH(H110,'Model 1'!$H$203:$H$324,0),MATCH($D$4,'Model 1'!$C$202:$F$202,0)),S109)</f>
        <v>1.2348455492762502</v>
      </c>
      <c r="T110" s="16">
        <f t="shared" si="198"/>
        <v>0.52859396983520879</v>
      </c>
      <c r="V110" s="34">
        <f t="shared" si="240"/>
        <v>9</v>
      </c>
    </row>
    <row r="111" spans="7:22" x14ac:dyDescent="0.3">
      <c r="G111" s="18">
        <f t="shared" si="236"/>
        <v>88</v>
      </c>
      <c r="H111" s="5" t="s">
        <v>371</v>
      </c>
      <c r="I111" s="33">
        <f>IF('Model 1'!$B$330="C",$B$5*(1+'Model 1'!$B$329)^(V111-1),IF('Model 1'!$B$330="S",$B$5*(1+'Model 1'!$B$329*(V111-1)),$B$5))</f>
        <v>380.03102441628477</v>
      </c>
      <c r="J111" s="16">
        <f t="shared" si="299"/>
        <v>0.52347225741415115</v>
      </c>
      <c r="K111" s="16">
        <f t="shared" si="299"/>
        <v>0.96916776256557036</v>
      </c>
      <c r="L111" s="16">
        <f t="shared" ref="L111:M111" si="330">L110</f>
        <v>0.98624335465829094</v>
      </c>
      <c r="M111" s="16">
        <f t="shared" si="330"/>
        <v>1.8351169303884849</v>
      </c>
      <c r="N111" s="16">
        <f>INDEX('Model 1'!EMBLEMFac9Fac18,MATCH(I111,'Model 1'!$A$45:$A$74,1),MATCH($D$5,'Model 1'!$C$44:$G$44,0))</f>
        <v>0.57345782300694315</v>
      </c>
      <c r="O111" s="16">
        <f>INDEX('Model 1'!EMBLEMFac21Fac18,MATCH(I111,'Model 1'!$A$80:$A$109,1),MATCH($D$4,'Model 1'!$C$79:$F$79,0))</f>
        <v>0.8512053780955311</v>
      </c>
      <c r="P111" s="16">
        <f t="shared" ref="P111:Q111" si="331">P110</f>
        <v>0.96967377967050727</v>
      </c>
      <c r="Q111" s="16">
        <f t="shared" si="331"/>
        <v>0.98034764327780921</v>
      </c>
      <c r="R111" s="16">
        <f t="shared" ref="R111" si="332">R110</f>
        <v>1.004679405109753</v>
      </c>
      <c r="S111" s="16">
        <f>IFERROR(INDEX('Model 1'!EMBLEMFac21Fac26,MATCH(H111,'Model 1'!$H$203:$H$324,0),MATCH($D$4,'Model 1'!$C$202:$F$202,0)),S110)</f>
        <v>1.2348455492762502</v>
      </c>
      <c r="T111" s="16">
        <f t="shared" si="198"/>
        <v>0.52859396983520879</v>
      </c>
      <c r="V111" s="34">
        <f t="shared" si="240"/>
        <v>9</v>
      </c>
    </row>
    <row r="112" spans="7:22" x14ac:dyDescent="0.3">
      <c r="G112" s="18">
        <f t="shared" si="236"/>
        <v>89</v>
      </c>
      <c r="H112" s="5" t="s">
        <v>372</v>
      </c>
      <c r="I112" s="33">
        <f>IF('Model 1'!$B$330="C",$B$5*(1+'Model 1'!$B$329)^(V112-1),IF('Model 1'!$B$330="S",$B$5*(1+'Model 1'!$B$329*(V112-1)),$B$5))</f>
        <v>391.43195514877334</v>
      </c>
      <c r="J112" s="16">
        <f t="shared" si="299"/>
        <v>0.52347225741415115</v>
      </c>
      <c r="K112" s="16">
        <f t="shared" si="299"/>
        <v>0.96916776256557036</v>
      </c>
      <c r="L112" s="16">
        <f t="shared" ref="L112:M112" si="333">L111</f>
        <v>0.98624335465829094</v>
      </c>
      <c r="M112" s="16">
        <f t="shared" si="333"/>
        <v>1.8351169303884849</v>
      </c>
      <c r="N112" s="16">
        <f>INDEX('Model 1'!EMBLEMFac9Fac18,MATCH(I112,'Model 1'!$A$45:$A$74,1),MATCH($D$5,'Model 1'!$C$44:$G$44,0))</f>
        <v>0.57345782300694315</v>
      </c>
      <c r="O112" s="16">
        <f>INDEX('Model 1'!EMBLEMFac21Fac18,MATCH(I112,'Model 1'!$A$80:$A$109,1),MATCH($D$4,'Model 1'!$C$79:$F$79,0))</f>
        <v>0.8512053780955311</v>
      </c>
      <c r="P112" s="16">
        <f t="shared" ref="P112:Q112" si="334">P111</f>
        <v>0.96967377967050727</v>
      </c>
      <c r="Q112" s="16">
        <f t="shared" si="334"/>
        <v>0.98034764327780921</v>
      </c>
      <c r="R112" s="16">
        <f t="shared" ref="R112" si="335">R111</f>
        <v>1.004679405109753</v>
      </c>
      <c r="S112" s="16">
        <f>IFERROR(INDEX('Model 1'!EMBLEMFac21Fac26,MATCH(H112,'Model 1'!$H$203:$H$324,0),MATCH($D$4,'Model 1'!$C$202:$F$202,0)),S111)</f>
        <v>1.2348455492762502</v>
      </c>
      <c r="T112" s="16">
        <f t="shared" si="198"/>
        <v>0.52859396983520879</v>
      </c>
      <c r="V112" s="34">
        <f t="shared" si="240"/>
        <v>10</v>
      </c>
    </row>
    <row r="113" spans="7:22" x14ac:dyDescent="0.3">
      <c r="G113" s="18">
        <f t="shared" si="236"/>
        <v>89</v>
      </c>
      <c r="H113" s="5" t="s">
        <v>373</v>
      </c>
      <c r="I113" s="33">
        <f>IF('Model 1'!$B$330="C",$B$5*(1+'Model 1'!$B$329)^(V113-1),IF('Model 1'!$B$330="S",$B$5*(1+'Model 1'!$B$329*(V113-1)),$B$5))</f>
        <v>391.43195514877334</v>
      </c>
      <c r="J113" s="16">
        <f t="shared" si="299"/>
        <v>0.52347225741415115</v>
      </c>
      <c r="K113" s="16">
        <f t="shared" si="299"/>
        <v>0.96916776256557036</v>
      </c>
      <c r="L113" s="16">
        <f t="shared" ref="L113:M113" si="336">L112</f>
        <v>0.98624335465829094</v>
      </c>
      <c r="M113" s="16">
        <f t="shared" si="336"/>
        <v>1.8351169303884849</v>
      </c>
      <c r="N113" s="16">
        <f>INDEX('Model 1'!EMBLEMFac9Fac18,MATCH(I113,'Model 1'!$A$45:$A$74,1),MATCH($D$5,'Model 1'!$C$44:$G$44,0))</f>
        <v>0.57345782300694315</v>
      </c>
      <c r="O113" s="16">
        <f>INDEX('Model 1'!EMBLEMFac21Fac18,MATCH(I113,'Model 1'!$A$80:$A$109,1),MATCH($D$4,'Model 1'!$C$79:$F$79,0))</f>
        <v>0.8512053780955311</v>
      </c>
      <c r="P113" s="16">
        <f t="shared" ref="P113:Q113" si="337">P112</f>
        <v>0.96967377967050727</v>
      </c>
      <c r="Q113" s="16">
        <f t="shared" si="337"/>
        <v>0.98034764327780921</v>
      </c>
      <c r="R113" s="16">
        <f t="shared" ref="R113" si="338">R112</f>
        <v>1.004679405109753</v>
      </c>
      <c r="S113" s="16">
        <f>IFERROR(INDEX('Model 1'!EMBLEMFac21Fac26,MATCH(H113,'Model 1'!$H$203:$H$324,0),MATCH($D$4,'Model 1'!$C$202:$F$202,0)),S112)</f>
        <v>1.2348455492762502</v>
      </c>
      <c r="T113" s="16">
        <f t="shared" si="198"/>
        <v>0.52859396983520879</v>
      </c>
      <c r="V113" s="34">
        <f t="shared" si="240"/>
        <v>10</v>
      </c>
    </row>
    <row r="114" spans="7:22" x14ac:dyDescent="0.3">
      <c r="G114" s="18">
        <f t="shared" si="236"/>
        <v>89</v>
      </c>
      <c r="H114" s="5" t="s">
        <v>374</v>
      </c>
      <c r="I114" s="33">
        <f>IF('Model 1'!$B$330="C",$B$5*(1+'Model 1'!$B$329)^(V114-1),IF('Model 1'!$B$330="S",$B$5*(1+'Model 1'!$B$329*(V114-1)),$B$5))</f>
        <v>391.43195514877334</v>
      </c>
      <c r="J114" s="16">
        <f t="shared" si="299"/>
        <v>0.52347225741415115</v>
      </c>
      <c r="K114" s="16">
        <f t="shared" si="299"/>
        <v>0.96916776256557036</v>
      </c>
      <c r="L114" s="16">
        <f t="shared" ref="L114:M114" si="339">L113</f>
        <v>0.98624335465829094</v>
      </c>
      <c r="M114" s="16">
        <f t="shared" si="339"/>
        <v>1.8351169303884849</v>
      </c>
      <c r="N114" s="16">
        <f>INDEX('Model 1'!EMBLEMFac9Fac18,MATCH(I114,'Model 1'!$A$45:$A$74,1),MATCH($D$5,'Model 1'!$C$44:$G$44,0))</f>
        <v>0.57345782300694315</v>
      </c>
      <c r="O114" s="16">
        <f>INDEX('Model 1'!EMBLEMFac21Fac18,MATCH(I114,'Model 1'!$A$80:$A$109,1),MATCH($D$4,'Model 1'!$C$79:$F$79,0))</f>
        <v>0.8512053780955311</v>
      </c>
      <c r="P114" s="16">
        <f t="shared" ref="P114:Q114" si="340">P113</f>
        <v>0.96967377967050727</v>
      </c>
      <c r="Q114" s="16">
        <f t="shared" si="340"/>
        <v>0.98034764327780921</v>
      </c>
      <c r="R114" s="16">
        <f t="shared" ref="R114" si="341">R113</f>
        <v>1.004679405109753</v>
      </c>
      <c r="S114" s="16">
        <f>IFERROR(INDEX('Model 1'!EMBLEMFac21Fac26,MATCH(H114,'Model 1'!$H$203:$H$324,0),MATCH($D$4,'Model 1'!$C$202:$F$202,0)),S113)</f>
        <v>1.2348455492762502</v>
      </c>
      <c r="T114" s="16">
        <f t="shared" si="198"/>
        <v>0.52859396983520879</v>
      </c>
      <c r="V114" s="34">
        <f t="shared" si="240"/>
        <v>10</v>
      </c>
    </row>
    <row r="115" spans="7:22" x14ac:dyDescent="0.3">
      <c r="G115" s="18">
        <f t="shared" si="236"/>
        <v>89</v>
      </c>
      <c r="H115" s="5" t="s">
        <v>375</v>
      </c>
      <c r="I115" s="33">
        <f>IF('Model 1'!$B$330="C",$B$5*(1+'Model 1'!$B$329)^(V115-1),IF('Model 1'!$B$330="S",$B$5*(1+'Model 1'!$B$329*(V115-1)),$B$5))</f>
        <v>391.43195514877334</v>
      </c>
      <c r="J115" s="16">
        <f t="shared" si="299"/>
        <v>0.52347225741415115</v>
      </c>
      <c r="K115" s="16">
        <f t="shared" si="299"/>
        <v>0.96916776256557036</v>
      </c>
      <c r="L115" s="16">
        <f t="shared" ref="L115:M115" si="342">L114</f>
        <v>0.98624335465829094</v>
      </c>
      <c r="M115" s="16">
        <f t="shared" si="342"/>
        <v>1.8351169303884849</v>
      </c>
      <c r="N115" s="16">
        <f>INDEX('Model 1'!EMBLEMFac9Fac18,MATCH(I115,'Model 1'!$A$45:$A$74,1),MATCH($D$5,'Model 1'!$C$44:$G$44,0))</f>
        <v>0.57345782300694315</v>
      </c>
      <c r="O115" s="16">
        <f>INDEX('Model 1'!EMBLEMFac21Fac18,MATCH(I115,'Model 1'!$A$80:$A$109,1),MATCH($D$4,'Model 1'!$C$79:$F$79,0))</f>
        <v>0.8512053780955311</v>
      </c>
      <c r="P115" s="16">
        <f t="shared" ref="P115:Q115" si="343">P114</f>
        <v>0.96967377967050727</v>
      </c>
      <c r="Q115" s="16">
        <f t="shared" si="343"/>
        <v>0.98034764327780921</v>
      </c>
      <c r="R115" s="16">
        <f t="shared" ref="R115" si="344">R114</f>
        <v>1.004679405109753</v>
      </c>
      <c r="S115" s="16">
        <f>IFERROR(INDEX('Model 1'!EMBLEMFac21Fac26,MATCH(H115,'Model 1'!$H$203:$H$324,0),MATCH($D$4,'Model 1'!$C$202:$F$202,0)),S114)</f>
        <v>1.2348455492762502</v>
      </c>
      <c r="T115" s="16">
        <f t="shared" si="198"/>
        <v>0.52859396983520879</v>
      </c>
      <c r="V115" s="34">
        <f t="shared" si="240"/>
        <v>10</v>
      </c>
    </row>
    <row r="116" spans="7:22" x14ac:dyDescent="0.3">
      <c r="G116" s="18">
        <f t="shared" si="236"/>
        <v>89</v>
      </c>
      <c r="H116" s="5" t="s">
        <v>376</v>
      </c>
      <c r="I116" s="33">
        <f>IF('Model 1'!$B$330="C",$B$5*(1+'Model 1'!$B$329)^(V116-1),IF('Model 1'!$B$330="S",$B$5*(1+'Model 1'!$B$329*(V116-1)),$B$5))</f>
        <v>391.43195514877334</v>
      </c>
      <c r="J116" s="16">
        <f t="shared" si="299"/>
        <v>0.52347225741415115</v>
      </c>
      <c r="K116" s="16">
        <f t="shared" si="299"/>
        <v>0.96916776256557036</v>
      </c>
      <c r="L116" s="16">
        <f t="shared" ref="L116:M116" si="345">L115</f>
        <v>0.98624335465829094</v>
      </c>
      <c r="M116" s="16">
        <f t="shared" si="345"/>
        <v>1.8351169303884849</v>
      </c>
      <c r="N116" s="16">
        <f>INDEX('Model 1'!EMBLEMFac9Fac18,MATCH(I116,'Model 1'!$A$45:$A$74,1),MATCH($D$5,'Model 1'!$C$44:$G$44,0))</f>
        <v>0.57345782300694315</v>
      </c>
      <c r="O116" s="16">
        <f>INDEX('Model 1'!EMBLEMFac21Fac18,MATCH(I116,'Model 1'!$A$80:$A$109,1),MATCH($D$4,'Model 1'!$C$79:$F$79,0))</f>
        <v>0.8512053780955311</v>
      </c>
      <c r="P116" s="16">
        <f t="shared" ref="P116:Q116" si="346">P115</f>
        <v>0.96967377967050727</v>
      </c>
      <c r="Q116" s="16">
        <f t="shared" si="346"/>
        <v>0.98034764327780921</v>
      </c>
      <c r="R116" s="16">
        <f t="shared" ref="R116" si="347">R115</f>
        <v>1.004679405109753</v>
      </c>
      <c r="S116" s="16">
        <f>IFERROR(INDEX('Model 1'!EMBLEMFac21Fac26,MATCH(H116,'Model 1'!$H$203:$H$324,0),MATCH($D$4,'Model 1'!$C$202:$F$202,0)),S115)</f>
        <v>1.2348455492762502</v>
      </c>
      <c r="T116" s="16">
        <f t="shared" si="198"/>
        <v>0.52859396983520879</v>
      </c>
      <c r="V116" s="34">
        <f t="shared" si="240"/>
        <v>10</v>
      </c>
    </row>
    <row r="117" spans="7:22" x14ac:dyDescent="0.3">
      <c r="G117" s="18">
        <f t="shared" si="236"/>
        <v>89</v>
      </c>
      <c r="H117" s="5" t="s">
        <v>377</v>
      </c>
      <c r="I117" s="33">
        <f>IF('Model 1'!$B$330="C",$B$5*(1+'Model 1'!$B$329)^(V117-1),IF('Model 1'!$B$330="S",$B$5*(1+'Model 1'!$B$329*(V117-1)),$B$5))</f>
        <v>391.43195514877334</v>
      </c>
      <c r="J117" s="16">
        <f t="shared" ref="J117:K132" si="348">J116</f>
        <v>0.52347225741415115</v>
      </c>
      <c r="K117" s="16">
        <f t="shared" si="348"/>
        <v>0.96916776256557036</v>
      </c>
      <c r="L117" s="16">
        <f t="shared" ref="L117:M117" si="349">L116</f>
        <v>0.98624335465829094</v>
      </c>
      <c r="M117" s="16">
        <f t="shared" si="349"/>
        <v>1.8351169303884849</v>
      </c>
      <c r="N117" s="16">
        <f>INDEX('Model 1'!EMBLEMFac9Fac18,MATCH(I117,'Model 1'!$A$45:$A$74,1),MATCH($D$5,'Model 1'!$C$44:$G$44,0))</f>
        <v>0.57345782300694315</v>
      </c>
      <c r="O117" s="16">
        <f>INDEX('Model 1'!EMBLEMFac21Fac18,MATCH(I117,'Model 1'!$A$80:$A$109,1),MATCH($D$4,'Model 1'!$C$79:$F$79,0))</f>
        <v>0.8512053780955311</v>
      </c>
      <c r="P117" s="16">
        <f t="shared" ref="P117:Q117" si="350">P116</f>
        <v>0.96967377967050727</v>
      </c>
      <c r="Q117" s="16">
        <f t="shared" si="350"/>
        <v>0.98034764327780921</v>
      </c>
      <c r="R117" s="16">
        <f t="shared" ref="R117" si="351">R116</f>
        <v>1.004679405109753</v>
      </c>
      <c r="S117" s="16">
        <f>IFERROR(INDEX('Model 1'!EMBLEMFac21Fac26,MATCH(H117,'Model 1'!$H$203:$H$324,0),MATCH($D$4,'Model 1'!$C$202:$F$202,0)),S116)</f>
        <v>1.2348455492762502</v>
      </c>
      <c r="T117" s="16">
        <f t="shared" si="198"/>
        <v>0.52859396983520879</v>
      </c>
      <c r="V117" s="34">
        <f t="shared" si="240"/>
        <v>10</v>
      </c>
    </row>
    <row r="118" spans="7:22" x14ac:dyDescent="0.3">
      <c r="G118" s="18">
        <f t="shared" si="236"/>
        <v>89</v>
      </c>
      <c r="H118" s="5" t="s">
        <v>378</v>
      </c>
      <c r="I118" s="33">
        <f>IF('Model 1'!$B$330="C",$B$5*(1+'Model 1'!$B$329)^(V118-1),IF('Model 1'!$B$330="S",$B$5*(1+'Model 1'!$B$329*(V118-1)),$B$5))</f>
        <v>391.43195514877334</v>
      </c>
      <c r="J118" s="16">
        <f t="shared" si="348"/>
        <v>0.52347225741415115</v>
      </c>
      <c r="K118" s="16">
        <f t="shared" si="348"/>
        <v>0.96916776256557036</v>
      </c>
      <c r="L118" s="16">
        <f t="shared" ref="L118:M118" si="352">L117</f>
        <v>0.98624335465829094</v>
      </c>
      <c r="M118" s="16">
        <f t="shared" si="352"/>
        <v>1.8351169303884849</v>
      </c>
      <c r="N118" s="16">
        <f>INDEX('Model 1'!EMBLEMFac9Fac18,MATCH(I118,'Model 1'!$A$45:$A$74,1),MATCH($D$5,'Model 1'!$C$44:$G$44,0))</f>
        <v>0.57345782300694315</v>
      </c>
      <c r="O118" s="16">
        <f>INDEX('Model 1'!EMBLEMFac21Fac18,MATCH(I118,'Model 1'!$A$80:$A$109,1),MATCH($D$4,'Model 1'!$C$79:$F$79,0))</f>
        <v>0.8512053780955311</v>
      </c>
      <c r="P118" s="16">
        <f t="shared" ref="P118:Q118" si="353">P117</f>
        <v>0.96967377967050727</v>
      </c>
      <c r="Q118" s="16">
        <f t="shared" si="353"/>
        <v>0.98034764327780921</v>
      </c>
      <c r="R118" s="16">
        <f t="shared" ref="R118" si="354">R117</f>
        <v>1.004679405109753</v>
      </c>
      <c r="S118" s="16">
        <f>IFERROR(INDEX('Model 1'!EMBLEMFac21Fac26,MATCH(H118,'Model 1'!$H$203:$H$324,0),MATCH($D$4,'Model 1'!$C$202:$F$202,0)),S117)</f>
        <v>1.2348455492762502</v>
      </c>
      <c r="T118" s="16">
        <f t="shared" si="198"/>
        <v>0.52859396983520879</v>
      </c>
      <c r="V118" s="34">
        <f t="shared" si="240"/>
        <v>10</v>
      </c>
    </row>
    <row r="119" spans="7:22" x14ac:dyDescent="0.3">
      <c r="G119" s="18">
        <f t="shared" si="236"/>
        <v>89</v>
      </c>
      <c r="H119" s="5" t="s">
        <v>379</v>
      </c>
      <c r="I119" s="33">
        <f>IF('Model 1'!$B$330="C",$B$5*(1+'Model 1'!$B$329)^(V119-1),IF('Model 1'!$B$330="S",$B$5*(1+'Model 1'!$B$329*(V119-1)),$B$5))</f>
        <v>391.43195514877334</v>
      </c>
      <c r="J119" s="16">
        <f t="shared" si="348"/>
        <v>0.52347225741415115</v>
      </c>
      <c r="K119" s="16">
        <f t="shared" si="348"/>
        <v>0.96916776256557036</v>
      </c>
      <c r="L119" s="16">
        <f t="shared" ref="L119:M119" si="355">L118</f>
        <v>0.98624335465829094</v>
      </c>
      <c r="M119" s="16">
        <f t="shared" si="355"/>
        <v>1.8351169303884849</v>
      </c>
      <c r="N119" s="16">
        <f>INDEX('Model 1'!EMBLEMFac9Fac18,MATCH(I119,'Model 1'!$A$45:$A$74,1),MATCH($D$5,'Model 1'!$C$44:$G$44,0))</f>
        <v>0.57345782300694315</v>
      </c>
      <c r="O119" s="16">
        <f>INDEX('Model 1'!EMBLEMFac21Fac18,MATCH(I119,'Model 1'!$A$80:$A$109,1),MATCH($D$4,'Model 1'!$C$79:$F$79,0))</f>
        <v>0.8512053780955311</v>
      </c>
      <c r="P119" s="16">
        <f t="shared" ref="P119:Q119" si="356">P118</f>
        <v>0.96967377967050727</v>
      </c>
      <c r="Q119" s="16">
        <f t="shared" si="356"/>
        <v>0.98034764327780921</v>
      </c>
      <c r="R119" s="16">
        <f t="shared" ref="R119" si="357">R118</f>
        <v>1.004679405109753</v>
      </c>
      <c r="S119" s="16">
        <f>IFERROR(INDEX('Model 1'!EMBLEMFac21Fac26,MATCH(H119,'Model 1'!$H$203:$H$324,0),MATCH($D$4,'Model 1'!$C$202:$F$202,0)),S118)</f>
        <v>1.2348455492762502</v>
      </c>
      <c r="T119" s="16">
        <f t="shared" si="198"/>
        <v>0.52859396983520879</v>
      </c>
      <c r="V119" s="34">
        <f t="shared" si="240"/>
        <v>10</v>
      </c>
    </row>
    <row r="120" spans="7:22" x14ac:dyDescent="0.3">
      <c r="G120" s="18">
        <f t="shared" si="236"/>
        <v>89</v>
      </c>
      <c r="H120" s="5" t="s">
        <v>380</v>
      </c>
      <c r="I120" s="33">
        <f>IF('Model 1'!$B$330="C",$B$5*(1+'Model 1'!$B$329)^(V120-1),IF('Model 1'!$B$330="S",$B$5*(1+'Model 1'!$B$329*(V120-1)),$B$5))</f>
        <v>391.43195514877334</v>
      </c>
      <c r="J120" s="16">
        <f t="shared" si="348"/>
        <v>0.52347225741415115</v>
      </c>
      <c r="K120" s="16">
        <f t="shared" si="348"/>
        <v>0.96916776256557036</v>
      </c>
      <c r="L120" s="16">
        <f t="shared" ref="L120:M120" si="358">L119</f>
        <v>0.98624335465829094</v>
      </c>
      <c r="M120" s="16">
        <f t="shared" si="358"/>
        <v>1.8351169303884849</v>
      </c>
      <c r="N120" s="16">
        <f>INDEX('Model 1'!EMBLEMFac9Fac18,MATCH(I120,'Model 1'!$A$45:$A$74,1),MATCH($D$5,'Model 1'!$C$44:$G$44,0))</f>
        <v>0.57345782300694315</v>
      </c>
      <c r="O120" s="16">
        <f>INDEX('Model 1'!EMBLEMFac21Fac18,MATCH(I120,'Model 1'!$A$80:$A$109,1),MATCH($D$4,'Model 1'!$C$79:$F$79,0))</f>
        <v>0.8512053780955311</v>
      </c>
      <c r="P120" s="16">
        <f t="shared" ref="P120:Q120" si="359">P119</f>
        <v>0.96967377967050727</v>
      </c>
      <c r="Q120" s="16">
        <f t="shared" si="359"/>
        <v>0.98034764327780921</v>
      </c>
      <c r="R120" s="16">
        <f t="shared" ref="R120" si="360">R119</f>
        <v>1.004679405109753</v>
      </c>
      <c r="S120" s="16">
        <f>IFERROR(INDEX('Model 1'!EMBLEMFac21Fac26,MATCH(H120,'Model 1'!$H$203:$H$324,0),MATCH($D$4,'Model 1'!$C$202:$F$202,0)),S119)</f>
        <v>1.2348455492762502</v>
      </c>
      <c r="T120" s="16">
        <f t="shared" si="198"/>
        <v>0.52859396983520879</v>
      </c>
      <c r="V120" s="34">
        <f t="shared" si="240"/>
        <v>10</v>
      </c>
    </row>
    <row r="121" spans="7:22" x14ac:dyDescent="0.3">
      <c r="G121" s="18">
        <f t="shared" si="236"/>
        <v>89</v>
      </c>
      <c r="H121" s="5" t="s">
        <v>381</v>
      </c>
      <c r="I121" s="33">
        <f>IF('Model 1'!$B$330="C",$B$5*(1+'Model 1'!$B$329)^(V121-1),IF('Model 1'!$B$330="S",$B$5*(1+'Model 1'!$B$329*(V121-1)),$B$5))</f>
        <v>391.43195514877334</v>
      </c>
      <c r="J121" s="16">
        <f t="shared" si="348"/>
        <v>0.52347225741415115</v>
      </c>
      <c r="K121" s="16">
        <f t="shared" si="348"/>
        <v>0.96916776256557036</v>
      </c>
      <c r="L121" s="16">
        <f t="shared" ref="L121:M121" si="361">L120</f>
        <v>0.98624335465829094</v>
      </c>
      <c r="M121" s="16">
        <f t="shared" si="361"/>
        <v>1.8351169303884849</v>
      </c>
      <c r="N121" s="16">
        <f>INDEX('Model 1'!EMBLEMFac9Fac18,MATCH(I121,'Model 1'!$A$45:$A$74,1),MATCH($D$5,'Model 1'!$C$44:$G$44,0))</f>
        <v>0.57345782300694315</v>
      </c>
      <c r="O121" s="16">
        <f>INDEX('Model 1'!EMBLEMFac21Fac18,MATCH(I121,'Model 1'!$A$80:$A$109,1),MATCH($D$4,'Model 1'!$C$79:$F$79,0))</f>
        <v>0.8512053780955311</v>
      </c>
      <c r="P121" s="16">
        <f t="shared" ref="P121:Q121" si="362">P120</f>
        <v>0.96967377967050727</v>
      </c>
      <c r="Q121" s="16">
        <f t="shared" si="362"/>
        <v>0.98034764327780921</v>
      </c>
      <c r="R121" s="16">
        <f t="shared" ref="R121" si="363">R120</f>
        <v>1.004679405109753</v>
      </c>
      <c r="S121" s="16">
        <f>IFERROR(INDEX('Model 1'!EMBLEMFac21Fac26,MATCH(H121,'Model 1'!$H$203:$H$324,0),MATCH($D$4,'Model 1'!$C$202:$F$202,0)),S120)</f>
        <v>1.2348455492762502</v>
      </c>
      <c r="T121" s="16">
        <f t="shared" si="198"/>
        <v>0.52859396983520879</v>
      </c>
      <c r="V121" s="34">
        <f t="shared" si="240"/>
        <v>10</v>
      </c>
    </row>
    <row r="122" spans="7:22" x14ac:dyDescent="0.3">
      <c r="G122" s="18">
        <f t="shared" si="236"/>
        <v>89</v>
      </c>
      <c r="H122" s="5" t="s">
        <v>382</v>
      </c>
      <c r="I122" s="33">
        <f>IF('Model 1'!$B$330="C",$B$5*(1+'Model 1'!$B$329)^(V122-1),IF('Model 1'!$B$330="S",$B$5*(1+'Model 1'!$B$329*(V122-1)),$B$5))</f>
        <v>391.43195514877334</v>
      </c>
      <c r="J122" s="16">
        <f t="shared" si="348"/>
        <v>0.52347225741415115</v>
      </c>
      <c r="K122" s="16">
        <f t="shared" si="348"/>
        <v>0.96916776256557036</v>
      </c>
      <c r="L122" s="16">
        <f t="shared" ref="L122:M122" si="364">L121</f>
        <v>0.98624335465829094</v>
      </c>
      <c r="M122" s="16">
        <f t="shared" si="364"/>
        <v>1.8351169303884849</v>
      </c>
      <c r="N122" s="16">
        <f>INDEX('Model 1'!EMBLEMFac9Fac18,MATCH(I122,'Model 1'!$A$45:$A$74,1),MATCH($D$5,'Model 1'!$C$44:$G$44,0))</f>
        <v>0.57345782300694315</v>
      </c>
      <c r="O122" s="16">
        <f>INDEX('Model 1'!EMBLEMFac21Fac18,MATCH(I122,'Model 1'!$A$80:$A$109,1),MATCH($D$4,'Model 1'!$C$79:$F$79,0))</f>
        <v>0.8512053780955311</v>
      </c>
      <c r="P122" s="16">
        <f t="shared" ref="P122:Q122" si="365">P121</f>
        <v>0.96967377967050727</v>
      </c>
      <c r="Q122" s="16">
        <f t="shared" si="365"/>
        <v>0.98034764327780921</v>
      </c>
      <c r="R122" s="16">
        <f t="shared" ref="R122" si="366">R121</f>
        <v>1.004679405109753</v>
      </c>
      <c r="S122" s="16">
        <f>IFERROR(INDEX('Model 1'!EMBLEMFac21Fac26,MATCH(H122,'Model 1'!$H$203:$H$324,0),MATCH($D$4,'Model 1'!$C$202:$F$202,0)),S121)</f>
        <v>1.2348455492762502</v>
      </c>
      <c r="T122" s="16">
        <f t="shared" si="198"/>
        <v>0.52859396983520879</v>
      </c>
      <c r="V122" s="34">
        <f t="shared" si="240"/>
        <v>10</v>
      </c>
    </row>
    <row r="123" spans="7:22" x14ac:dyDescent="0.3">
      <c r="G123" s="18">
        <f t="shared" si="236"/>
        <v>89</v>
      </c>
      <c r="H123" s="5" t="s">
        <v>383</v>
      </c>
      <c r="I123" s="33">
        <f>IF('Model 1'!$B$330="C",$B$5*(1+'Model 1'!$B$329)^(V123-1),IF('Model 1'!$B$330="S",$B$5*(1+'Model 1'!$B$329*(V123-1)),$B$5))</f>
        <v>391.43195514877334</v>
      </c>
      <c r="J123" s="16">
        <f t="shared" si="348"/>
        <v>0.52347225741415115</v>
      </c>
      <c r="K123" s="16">
        <f t="shared" si="348"/>
        <v>0.96916776256557036</v>
      </c>
      <c r="L123" s="16">
        <f t="shared" ref="L123:M123" si="367">L122</f>
        <v>0.98624335465829094</v>
      </c>
      <c r="M123" s="16">
        <f t="shared" si="367"/>
        <v>1.8351169303884849</v>
      </c>
      <c r="N123" s="16">
        <f>INDEX('Model 1'!EMBLEMFac9Fac18,MATCH(I123,'Model 1'!$A$45:$A$74,1),MATCH($D$5,'Model 1'!$C$44:$G$44,0))</f>
        <v>0.57345782300694315</v>
      </c>
      <c r="O123" s="16">
        <f>INDEX('Model 1'!EMBLEMFac21Fac18,MATCH(I123,'Model 1'!$A$80:$A$109,1),MATCH($D$4,'Model 1'!$C$79:$F$79,0))</f>
        <v>0.8512053780955311</v>
      </c>
      <c r="P123" s="16">
        <f t="shared" ref="P123:Q123" si="368">P122</f>
        <v>0.96967377967050727</v>
      </c>
      <c r="Q123" s="16">
        <f t="shared" si="368"/>
        <v>0.98034764327780921</v>
      </c>
      <c r="R123" s="16">
        <f t="shared" ref="R123" si="369">R122</f>
        <v>1.004679405109753</v>
      </c>
      <c r="S123" s="16">
        <f>IFERROR(INDEX('Model 1'!EMBLEMFac21Fac26,MATCH(H123,'Model 1'!$H$203:$H$324,0),MATCH($D$4,'Model 1'!$C$202:$F$202,0)),S122)</f>
        <v>1.2348455492762502</v>
      </c>
      <c r="T123" s="16">
        <f t="shared" si="198"/>
        <v>0.52859396983520879</v>
      </c>
      <c r="V123" s="34">
        <f t="shared" si="240"/>
        <v>10</v>
      </c>
    </row>
    <row r="124" spans="7:22" x14ac:dyDescent="0.3">
      <c r="G124" s="18">
        <f t="shared" si="236"/>
        <v>90</v>
      </c>
      <c r="H124" s="5" t="s">
        <v>384</v>
      </c>
      <c r="I124" s="33">
        <f>IF('Model 1'!$B$330="C",$B$5*(1+'Model 1'!$B$329)^(V124-1),IF('Model 1'!$B$330="S",$B$5*(1+'Model 1'!$B$329*(V124-1)),$B$5))</f>
        <v>403.17491380323651</v>
      </c>
      <c r="J124" s="16">
        <f t="shared" si="348"/>
        <v>0.52347225741415115</v>
      </c>
      <c r="K124" s="16">
        <f t="shared" si="348"/>
        <v>0.96916776256557036</v>
      </c>
      <c r="L124" s="16">
        <f t="shared" ref="L124:M124" si="370">L123</f>
        <v>0.98624335465829094</v>
      </c>
      <c r="M124" s="16">
        <f t="shared" si="370"/>
        <v>1.8351169303884849</v>
      </c>
      <c r="N124" s="16">
        <f>INDEX('Model 1'!EMBLEMFac9Fac18,MATCH(I124,'Model 1'!$A$45:$A$74,1),MATCH($D$5,'Model 1'!$C$44:$G$44,0))</f>
        <v>0.57345782300694315</v>
      </c>
      <c r="O124" s="16">
        <f>INDEX('Model 1'!EMBLEMFac21Fac18,MATCH(I124,'Model 1'!$A$80:$A$109,1),MATCH($D$4,'Model 1'!$C$79:$F$79,0))</f>
        <v>0.8512053780955311</v>
      </c>
      <c r="P124" s="16">
        <f t="shared" ref="P124:Q124" si="371">P123</f>
        <v>0.96967377967050727</v>
      </c>
      <c r="Q124" s="16">
        <f t="shared" si="371"/>
        <v>0.98034764327780921</v>
      </c>
      <c r="R124" s="16">
        <f t="shared" ref="R124" si="372">R123</f>
        <v>1.004679405109753</v>
      </c>
      <c r="S124" s="16">
        <f>IFERROR(INDEX('Model 1'!EMBLEMFac21Fac26,MATCH(H124,'Model 1'!$H$203:$H$324,0),MATCH($D$4,'Model 1'!$C$202:$F$202,0)),S123)</f>
        <v>1.2348455492762502</v>
      </c>
      <c r="T124" s="16">
        <f t="shared" si="198"/>
        <v>0.52859396983520879</v>
      </c>
      <c r="V124" s="34">
        <f t="shared" si="240"/>
        <v>11</v>
      </c>
    </row>
    <row r="125" spans="7:22" x14ac:dyDescent="0.3">
      <c r="G125" s="18">
        <f t="shared" si="236"/>
        <v>90</v>
      </c>
      <c r="H125" s="5" t="s">
        <v>388</v>
      </c>
      <c r="I125" s="33">
        <f>IF('Model 1'!$B$330="C",$B$5*(1+'Model 1'!$B$329)^(V125-1),IF('Model 1'!$B$330="S",$B$5*(1+'Model 1'!$B$329*(V125-1)),$B$5))</f>
        <v>403.17491380323651</v>
      </c>
      <c r="J125" s="16">
        <f t="shared" si="348"/>
        <v>0.52347225741415115</v>
      </c>
      <c r="K125" s="16">
        <f t="shared" si="348"/>
        <v>0.96916776256557036</v>
      </c>
      <c r="L125" s="16">
        <f t="shared" ref="L125:M125" si="373">L124</f>
        <v>0.98624335465829094</v>
      </c>
      <c r="M125" s="16">
        <f t="shared" si="373"/>
        <v>1.8351169303884849</v>
      </c>
      <c r="N125" s="16">
        <f>INDEX('Model 1'!EMBLEMFac9Fac18,MATCH(I125,'Model 1'!$A$45:$A$74,1),MATCH($D$5,'Model 1'!$C$44:$G$44,0))</f>
        <v>0.57345782300694315</v>
      </c>
      <c r="O125" s="16">
        <f>INDEX('Model 1'!EMBLEMFac21Fac18,MATCH(I125,'Model 1'!$A$80:$A$109,1),MATCH($D$4,'Model 1'!$C$79:$F$79,0))</f>
        <v>0.8512053780955311</v>
      </c>
      <c r="P125" s="16">
        <f t="shared" ref="P125:Q125" si="374">P124</f>
        <v>0.96967377967050727</v>
      </c>
      <c r="Q125" s="16">
        <f t="shared" si="374"/>
        <v>0.98034764327780921</v>
      </c>
      <c r="R125" s="16">
        <f t="shared" ref="R125" si="375">R124</f>
        <v>1.004679405109753</v>
      </c>
      <c r="S125" s="16">
        <f>IFERROR(INDEX('Model 1'!EMBLEMFac21Fac26,MATCH(H125,'Model 1'!$H$203:$H$324,0),MATCH($D$4,'Model 1'!$C$202:$F$202,0)),S124)</f>
        <v>1.2348455492762502</v>
      </c>
      <c r="T125" s="16">
        <f t="shared" si="198"/>
        <v>0.52859396983520879</v>
      </c>
      <c r="V125" s="34">
        <f t="shared" si="240"/>
        <v>11</v>
      </c>
    </row>
    <row r="126" spans="7:22" x14ac:dyDescent="0.3">
      <c r="G126" s="18">
        <f t="shared" si="236"/>
        <v>90</v>
      </c>
      <c r="H126" s="5" t="s">
        <v>389</v>
      </c>
      <c r="I126" s="33">
        <f>IF('Model 1'!$B$330="C",$B$5*(1+'Model 1'!$B$329)^(V126-1),IF('Model 1'!$B$330="S",$B$5*(1+'Model 1'!$B$329*(V126-1)),$B$5))</f>
        <v>403.17491380323651</v>
      </c>
      <c r="J126" s="16">
        <f t="shared" si="348"/>
        <v>0.52347225741415115</v>
      </c>
      <c r="K126" s="16">
        <f t="shared" si="348"/>
        <v>0.96916776256557036</v>
      </c>
      <c r="L126" s="16">
        <f t="shared" ref="L126:M126" si="376">L125</f>
        <v>0.98624335465829094</v>
      </c>
      <c r="M126" s="16">
        <f t="shared" si="376"/>
        <v>1.8351169303884849</v>
      </c>
      <c r="N126" s="16">
        <f>INDEX('Model 1'!EMBLEMFac9Fac18,MATCH(I126,'Model 1'!$A$45:$A$74,1),MATCH($D$5,'Model 1'!$C$44:$G$44,0))</f>
        <v>0.57345782300694315</v>
      </c>
      <c r="O126" s="16">
        <f>INDEX('Model 1'!EMBLEMFac21Fac18,MATCH(I126,'Model 1'!$A$80:$A$109,1),MATCH($D$4,'Model 1'!$C$79:$F$79,0))</f>
        <v>0.8512053780955311</v>
      </c>
      <c r="P126" s="16">
        <f t="shared" ref="P126:Q126" si="377">P125</f>
        <v>0.96967377967050727</v>
      </c>
      <c r="Q126" s="16">
        <f t="shared" si="377"/>
        <v>0.98034764327780921</v>
      </c>
      <c r="R126" s="16">
        <f t="shared" ref="R126" si="378">R125</f>
        <v>1.004679405109753</v>
      </c>
      <c r="S126" s="16">
        <f>IFERROR(INDEX('Model 1'!EMBLEMFac21Fac26,MATCH(H126,'Model 1'!$H$203:$H$324,0),MATCH($D$4,'Model 1'!$C$202:$F$202,0)),S125)</f>
        <v>1.2348455492762502</v>
      </c>
      <c r="T126" s="16">
        <f t="shared" si="198"/>
        <v>0.52859396983520879</v>
      </c>
      <c r="V126" s="34">
        <f t="shared" si="240"/>
        <v>11</v>
      </c>
    </row>
    <row r="127" spans="7:22" x14ac:dyDescent="0.3">
      <c r="G127" s="18">
        <f t="shared" si="236"/>
        <v>90</v>
      </c>
      <c r="H127" s="5" t="s">
        <v>390</v>
      </c>
      <c r="I127" s="33">
        <f>IF('Model 1'!$B$330="C",$B$5*(1+'Model 1'!$B$329)^(V127-1),IF('Model 1'!$B$330="S",$B$5*(1+'Model 1'!$B$329*(V127-1)),$B$5))</f>
        <v>403.17491380323651</v>
      </c>
      <c r="J127" s="16">
        <f t="shared" si="348"/>
        <v>0.52347225741415115</v>
      </c>
      <c r="K127" s="16">
        <f t="shared" si="348"/>
        <v>0.96916776256557036</v>
      </c>
      <c r="L127" s="16">
        <f t="shared" ref="L127:M127" si="379">L126</f>
        <v>0.98624335465829094</v>
      </c>
      <c r="M127" s="16">
        <f t="shared" si="379"/>
        <v>1.8351169303884849</v>
      </c>
      <c r="N127" s="16">
        <f>INDEX('Model 1'!EMBLEMFac9Fac18,MATCH(I127,'Model 1'!$A$45:$A$74,1),MATCH($D$5,'Model 1'!$C$44:$G$44,0))</f>
        <v>0.57345782300694315</v>
      </c>
      <c r="O127" s="16">
        <f>INDEX('Model 1'!EMBLEMFac21Fac18,MATCH(I127,'Model 1'!$A$80:$A$109,1),MATCH($D$4,'Model 1'!$C$79:$F$79,0))</f>
        <v>0.8512053780955311</v>
      </c>
      <c r="P127" s="16">
        <f t="shared" ref="P127:Q127" si="380">P126</f>
        <v>0.96967377967050727</v>
      </c>
      <c r="Q127" s="16">
        <f t="shared" si="380"/>
        <v>0.98034764327780921</v>
      </c>
      <c r="R127" s="16">
        <f t="shared" ref="R127" si="381">R126</f>
        <v>1.004679405109753</v>
      </c>
      <c r="S127" s="16">
        <f>IFERROR(INDEX('Model 1'!EMBLEMFac21Fac26,MATCH(H127,'Model 1'!$H$203:$H$324,0),MATCH($D$4,'Model 1'!$C$202:$F$202,0)),S126)</f>
        <v>1.2348455492762502</v>
      </c>
      <c r="T127" s="16">
        <f t="shared" si="198"/>
        <v>0.52859396983520879</v>
      </c>
      <c r="V127" s="34">
        <f t="shared" si="240"/>
        <v>11</v>
      </c>
    </row>
    <row r="128" spans="7:22" x14ac:dyDescent="0.3">
      <c r="G128" s="18">
        <f t="shared" si="236"/>
        <v>90</v>
      </c>
      <c r="H128" s="5" t="s">
        <v>391</v>
      </c>
      <c r="I128" s="33">
        <f>IF('Model 1'!$B$330="C",$B$5*(1+'Model 1'!$B$329)^(V128-1),IF('Model 1'!$B$330="S",$B$5*(1+'Model 1'!$B$329*(V128-1)),$B$5))</f>
        <v>403.17491380323651</v>
      </c>
      <c r="J128" s="16">
        <f t="shared" si="348"/>
        <v>0.52347225741415115</v>
      </c>
      <c r="K128" s="16">
        <f t="shared" si="348"/>
        <v>0.96916776256557036</v>
      </c>
      <c r="L128" s="16">
        <f t="shared" ref="L128:M128" si="382">L127</f>
        <v>0.98624335465829094</v>
      </c>
      <c r="M128" s="16">
        <f t="shared" si="382"/>
        <v>1.8351169303884849</v>
      </c>
      <c r="N128" s="16">
        <f>INDEX('Model 1'!EMBLEMFac9Fac18,MATCH(I128,'Model 1'!$A$45:$A$74,1),MATCH($D$5,'Model 1'!$C$44:$G$44,0))</f>
        <v>0.57345782300694315</v>
      </c>
      <c r="O128" s="16">
        <f>INDEX('Model 1'!EMBLEMFac21Fac18,MATCH(I128,'Model 1'!$A$80:$A$109,1),MATCH($D$4,'Model 1'!$C$79:$F$79,0))</f>
        <v>0.8512053780955311</v>
      </c>
      <c r="P128" s="16">
        <f t="shared" ref="P128:Q128" si="383">P127</f>
        <v>0.96967377967050727</v>
      </c>
      <c r="Q128" s="16">
        <f t="shared" si="383"/>
        <v>0.98034764327780921</v>
      </c>
      <c r="R128" s="16">
        <f t="shared" ref="R128" si="384">R127</f>
        <v>1.004679405109753</v>
      </c>
      <c r="S128" s="16">
        <f>IFERROR(INDEX('Model 1'!EMBLEMFac21Fac26,MATCH(H128,'Model 1'!$H$203:$H$324,0),MATCH($D$4,'Model 1'!$C$202:$F$202,0)),S127)</f>
        <v>1.2348455492762502</v>
      </c>
      <c r="T128" s="16">
        <f t="shared" si="198"/>
        <v>0.52859396983520879</v>
      </c>
      <c r="V128" s="34">
        <f t="shared" si="240"/>
        <v>11</v>
      </c>
    </row>
    <row r="129" spans="7:22" x14ac:dyDescent="0.3">
      <c r="G129" s="18">
        <f t="shared" si="236"/>
        <v>90</v>
      </c>
      <c r="H129" s="5" t="s">
        <v>392</v>
      </c>
      <c r="I129" s="33">
        <f>IF('Model 1'!$B$330="C",$B$5*(1+'Model 1'!$B$329)^(V129-1),IF('Model 1'!$B$330="S",$B$5*(1+'Model 1'!$B$329*(V129-1)),$B$5))</f>
        <v>403.17491380323651</v>
      </c>
      <c r="J129" s="16">
        <f t="shared" si="348"/>
        <v>0.52347225741415115</v>
      </c>
      <c r="K129" s="16">
        <f t="shared" si="348"/>
        <v>0.96916776256557036</v>
      </c>
      <c r="L129" s="16">
        <f t="shared" ref="L129:M129" si="385">L128</f>
        <v>0.98624335465829094</v>
      </c>
      <c r="M129" s="16">
        <f t="shared" si="385"/>
        <v>1.8351169303884849</v>
      </c>
      <c r="N129" s="16">
        <f>INDEX('Model 1'!EMBLEMFac9Fac18,MATCH(I129,'Model 1'!$A$45:$A$74,1),MATCH($D$5,'Model 1'!$C$44:$G$44,0))</f>
        <v>0.57345782300694315</v>
      </c>
      <c r="O129" s="16">
        <f>INDEX('Model 1'!EMBLEMFac21Fac18,MATCH(I129,'Model 1'!$A$80:$A$109,1),MATCH($D$4,'Model 1'!$C$79:$F$79,0))</f>
        <v>0.8512053780955311</v>
      </c>
      <c r="P129" s="16">
        <f t="shared" ref="P129:Q129" si="386">P128</f>
        <v>0.96967377967050727</v>
      </c>
      <c r="Q129" s="16">
        <f t="shared" si="386"/>
        <v>0.98034764327780921</v>
      </c>
      <c r="R129" s="16">
        <f t="shared" ref="R129" si="387">R128</f>
        <v>1.004679405109753</v>
      </c>
      <c r="S129" s="16">
        <f>IFERROR(INDEX('Model 1'!EMBLEMFac21Fac26,MATCH(H129,'Model 1'!$H$203:$H$324,0),MATCH($D$4,'Model 1'!$C$202:$F$202,0)),S128)</f>
        <v>1.2348455492762502</v>
      </c>
      <c r="T129" s="16">
        <f t="shared" si="198"/>
        <v>0.52859396983520879</v>
      </c>
      <c r="V129" s="34">
        <f t="shared" si="240"/>
        <v>11</v>
      </c>
    </row>
    <row r="130" spans="7:22" x14ac:dyDescent="0.3">
      <c r="G130" s="18">
        <f t="shared" si="236"/>
        <v>90</v>
      </c>
      <c r="H130" s="5" t="s">
        <v>393</v>
      </c>
      <c r="I130" s="33">
        <f>IF('Model 1'!$B$330="C",$B$5*(1+'Model 1'!$B$329)^(V130-1),IF('Model 1'!$B$330="S",$B$5*(1+'Model 1'!$B$329*(V130-1)),$B$5))</f>
        <v>403.17491380323651</v>
      </c>
      <c r="J130" s="16">
        <f t="shared" si="348"/>
        <v>0.52347225741415115</v>
      </c>
      <c r="K130" s="16">
        <f t="shared" si="348"/>
        <v>0.96916776256557036</v>
      </c>
      <c r="L130" s="16">
        <f t="shared" ref="L130:M130" si="388">L129</f>
        <v>0.98624335465829094</v>
      </c>
      <c r="M130" s="16">
        <f t="shared" si="388"/>
        <v>1.8351169303884849</v>
      </c>
      <c r="N130" s="16">
        <f>INDEX('Model 1'!EMBLEMFac9Fac18,MATCH(I130,'Model 1'!$A$45:$A$74,1),MATCH($D$5,'Model 1'!$C$44:$G$44,0))</f>
        <v>0.57345782300694315</v>
      </c>
      <c r="O130" s="16">
        <f>INDEX('Model 1'!EMBLEMFac21Fac18,MATCH(I130,'Model 1'!$A$80:$A$109,1),MATCH($D$4,'Model 1'!$C$79:$F$79,0))</f>
        <v>0.8512053780955311</v>
      </c>
      <c r="P130" s="16">
        <f t="shared" ref="P130:Q130" si="389">P129</f>
        <v>0.96967377967050727</v>
      </c>
      <c r="Q130" s="16">
        <f t="shared" si="389"/>
        <v>0.98034764327780921</v>
      </c>
      <c r="R130" s="16">
        <f t="shared" ref="R130" si="390">R129</f>
        <v>1.004679405109753</v>
      </c>
      <c r="S130" s="16">
        <f>IFERROR(INDEX('Model 1'!EMBLEMFac21Fac26,MATCH(H130,'Model 1'!$H$203:$H$324,0),MATCH($D$4,'Model 1'!$C$202:$F$202,0)),S129)</f>
        <v>1.2348455492762502</v>
      </c>
      <c r="T130" s="16">
        <f t="shared" si="198"/>
        <v>0.52859396983520879</v>
      </c>
      <c r="V130" s="34">
        <f t="shared" si="240"/>
        <v>11</v>
      </c>
    </row>
    <row r="131" spans="7:22" x14ac:dyDescent="0.3">
      <c r="G131" s="18">
        <f t="shared" si="236"/>
        <v>90</v>
      </c>
      <c r="H131" s="5" t="s">
        <v>394</v>
      </c>
      <c r="I131" s="33">
        <f>IF('Model 1'!$B$330="C",$B$5*(1+'Model 1'!$B$329)^(V131-1),IF('Model 1'!$B$330="S",$B$5*(1+'Model 1'!$B$329*(V131-1)),$B$5))</f>
        <v>403.17491380323651</v>
      </c>
      <c r="J131" s="16">
        <f t="shared" si="348"/>
        <v>0.52347225741415115</v>
      </c>
      <c r="K131" s="16">
        <f t="shared" si="348"/>
        <v>0.96916776256557036</v>
      </c>
      <c r="L131" s="16">
        <f t="shared" ref="L131:M131" si="391">L130</f>
        <v>0.98624335465829094</v>
      </c>
      <c r="M131" s="16">
        <f t="shared" si="391"/>
        <v>1.8351169303884849</v>
      </c>
      <c r="N131" s="16">
        <f>INDEX('Model 1'!EMBLEMFac9Fac18,MATCH(I131,'Model 1'!$A$45:$A$74,1),MATCH($D$5,'Model 1'!$C$44:$G$44,0))</f>
        <v>0.57345782300694315</v>
      </c>
      <c r="O131" s="16">
        <f>INDEX('Model 1'!EMBLEMFac21Fac18,MATCH(I131,'Model 1'!$A$80:$A$109,1),MATCH($D$4,'Model 1'!$C$79:$F$79,0))</f>
        <v>0.8512053780955311</v>
      </c>
      <c r="P131" s="16">
        <f t="shared" ref="P131:Q131" si="392">P130</f>
        <v>0.96967377967050727</v>
      </c>
      <c r="Q131" s="16">
        <f t="shared" si="392"/>
        <v>0.98034764327780921</v>
      </c>
      <c r="R131" s="16">
        <f t="shared" ref="R131" si="393">R130</f>
        <v>1.004679405109753</v>
      </c>
      <c r="S131" s="16">
        <f>IFERROR(INDEX('Model 1'!EMBLEMFac21Fac26,MATCH(H131,'Model 1'!$H$203:$H$324,0),MATCH($D$4,'Model 1'!$C$202:$F$202,0)),S130)</f>
        <v>1.2348455492762502</v>
      </c>
      <c r="T131" s="16">
        <f t="shared" si="198"/>
        <v>0.52859396983520879</v>
      </c>
      <c r="V131" s="34">
        <f t="shared" si="240"/>
        <v>11</v>
      </c>
    </row>
    <row r="132" spans="7:22" x14ac:dyDescent="0.3">
      <c r="G132" s="18">
        <f t="shared" si="236"/>
        <v>90</v>
      </c>
      <c r="H132" s="5" t="s">
        <v>395</v>
      </c>
      <c r="I132" s="33">
        <f>IF('Model 1'!$B$330="C",$B$5*(1+'Model 1'!$B$329)^(V132-1),IF('Model 1'!$B$330="S",$B$5*(1+'Model 1'!$B$329*(V132-1)),$B$5))</f>
        <v>403.17491380323651</v>
      </c>
      <c r="J132" s="16">
        <f t="shared" si="348"/>
        <v>0.52347225741415115</v>
      </c>
      <c r="K132" s="16">
        <f t="shared" si="348"/>
        <v>0.96916776256557036</v>
      </c>
      <c r="L132" s="16">
        <f t="shared" ref="L132:M132" si="394">L131</f>
        <v>0.98624335465829094</v>
      </c>
      <c r="M132" s="16">
        <f t="shared" si="394"/>
        <v>1.8351169303884849</v>
      </c>
      <c r="N132" s="16">
        <f>INDEX('Model 1'!EMBLEMFac9Fac18,MATCH(I132,'Model 1'!$A$45:$A$74,1),MATCH($D$5,'Model 1'!$C$44:$G$44,0))</f>
        <v>0.57345782300694315</v>
      </c>
      <c r="O132" s="16">
        <f>INDEX('Model 1'!EMBLEMFac21Fac18,MATCH(I132,'Model 1'!$A$80:$A$109,1),MATCH($D$4,'Model 1'!$C$79:$F$79,0))</f>
        <v>0.8512053780955311</v>
      </c>
      <c r="P132" s="16">
        <f t="shared" ref="P132:Q132" si="395">P131</f>
        <v>0.96967377967050727</v>
      </c>
      <c r="Q132" s="16">
        <f t="shared" si="395"/>
        <v>0.98034764327780921</v>
      </c>
      <c r="R132" s="16">
        <f t="shared" ref="R132" si="396">R131</f>
        <v>1.004679405109753</v>
      </c>
      <c r="S132" s="16">
        <f>IFERROR(INDEX('Model 1'!EMBLEMFac21Fac26,MATCH(H132,'Model 1'!$H$203:$H$324,0),MATCH($D$4,'Model 1'!$C$202:$F$202,0)),S131)</f>
        <v>1.2348455492762502</v>
      </c>
      <c r="T132" s="16">
        <f t="shared" ref="T132:T195" si="397">MIN(1,PRODUCT(J132:S132))</f>
        <v>0.52859396983520879</v>
      </c>
      <c r="V132" s="34">
        <f t="shared" si="240"/>
        <v>11</v>
      </c>
    </row>
    <row r="133" spans="7:22" x14ac:dyDescent="0.3">
      <c r="G133" s="18">
        <f t="shared" si="236"/>
        <v>90</v>
      </c>
      <c r="H133" s="5" t="s">
        <v>396</v>
      </c>
      <c r="I133" s="33">
        <f>IF('Model 1'!$B$330="C",$B$5*(1+'Model 1'!$B$329)^(V133-1),IF('Model 1'!$B$330="S",$B$5*(1+'Model 1'!$B$329*(V133-1)),$B$5))</f>
        <v>403.17491380323651</v>
      </c>
      <c r="J133" s="16">
        <f t="shared" ref="J133:K135" si="398">J132</f>
        <v>0.52347225741415115</v>
      </c>
      <c r="K133" s="16">
        <f t="shared" si="398"/>
        <v>0.96916776256557036</v>
      </c>
      <c r="L133" s="16">
        <f t="shared" ref="L133:M133" si="399">L132</f>
        <v>0.98624335465829094</v>
      </c>
      <c r="M133" s="16">
        <f t="shared" si="399"/>
        <v>1.8351169303884849</v>
      </c>
      <c r="N133" s="16">
        <f>INDEX('Model 1'!EMBLEMFac9Fac18,MATCH(I133,'Model 1'!$A$45:$A$74,1),MATCH($D$5,'Model 1'!$C$44:$G$44,0))</f>
        <v>0.57345782300694315</v>
      </c>
      <c r="O133" s="16">
        <f>INDEX('Model 1'!EMBLEMFac21Fac18,MATCH(I133,'Model 1'!$A$80:$A$109,1),MATCH($D$4,'Model 1'!$C$79:$F$79,0))</f>
        <v>0.8512053780955311</v>
      </c>
      <c r="P133" s="16">
        <f t="shared" ref="P133:Q133" si="400">P132</f>
        <v>0.96967377967050727</v>
      </c>
      <c r="Q133" s="16">
        <f t="shared" si="400"/>
        <v>0.98034764327780921</v>
      </c>
      <c r="R133" s="16">
        <f t="shared" ref="R133" si="401">R132</f>
        <v>1.004679405109753</v>
      </c>
      <c r="S133" s="16">
        <f>IFERROR(INDEX('Model 1'!EMBLEMFac21Fac26,MATCH(H133,'Model 1'!$H$203:$H$324,0),MATCH($D$4,'Model 1'!$C$202:$F$202,0)),S132)</f>
        <v>1.2348455492762502</v>
      </c>
      <c r="T133" s="16">
        <f t="shared" si="397"/>
        <v>0.52859396983520879</v>
      </c>
      <c r="V133" s="34">
        <f t="shared" si="240"/>
        <v>11</v>
      </c>
    </row>
    <row r="134" spans="7:22" x14ac:dyDescent="0.3">
      <c r="G134" s="18">
        <f t="shared" si="236"/>
        <v>90</v>
      </c>
      <c r="H134" s="5" t="s">
        <v>397</v>
      </c>
      <c r="I134" s="33">
        <f>IF('Model 1'!$B$330="C",$B$5*(1+'Model 1'!$B$329)^(V134-1),IF('Model 1'!$B$330="S",$B$5*(1+'Model 1'!$B$329*(V134-1)),$B$5))</f>
        <v>403.17491380323651</v>
      </c>
      <c r="J134" s="16">
        <f t="shared" si="398"/>
        <v>0.52347225741415115</v>
      </c>
      <c r="K134" s="16">
        <f t="shared" si="398"/>
        <v>0.96916776256557036</v>
      </c>
      <c r="L134" s="16">
        <f t="shared" ref="L134:M134" si="402">L133</f>
        <v>0.98624335465829094</v>
      </c>
      <c r="M134" s="16">
        <f t="shared" si="402"/>
        <v>1.8351169303884849</v>
      </c>
      <c r="N134" s="16">
        <f>INDEX('Model 1'!EMBLEMFac9Fac18,MATCH(I134,'Model 1'!$A$45:$A$74,1),MATCH($D$5,'Model 1'!$C$44:$G$44,0))</f>
        <v>0.57345782300694315</v>
      </c>
      <c r="O134" s="16">
        <f>INDEX('Model 1'!EMBLEMFac21Fac18,MATCH(I134,'Model 1'!$A$80:$A$109,1),MATCH($D$4,'Model 1'!$C$79:$F$79,0))</f>
        <v>0.8512053780955311</v>
      </c>
      <c r="P134" s="16">
        <f t="shared" ref="P134:Q134" si="403">P133</f>
        <v>0.96967377967050727</v>
      </c>
      <c r="Q134" s="16">
        <f t="shared" si="403"/>
        <v>0.98034764327780921</v>
      </c>
      <c r="R134" s="16">
        <f t="shared" ref="R134" si="404">R133</f>
        <v>1.004679405109753</v>
      </c>
      <c r="S134" s="16">
        <f>IFERROR(INDEX('Model 1'!EMBLEMFac21Fac26,MATCH(H134,'Model 1'!$H$203:$H$324,0),MATCH($D$4,'Model 1'!$C$202:$F$202,0)),S133)</f>
        <v>1.2348455492762502</v>
      </c>
      <c r="T134" s="16">
        <f t="shared" si="397"/>
        <v>0.52859396983520879</v>
      </c>
      <c r="V134" s="34">
        <f t="shared" si="240"/>
        <v>11</v>
      </c>
    </row>
    <row r="135" spans="7:22" x14ac:dyDescent="0.3">
      <c r="G135" s="18">
        <f t="shared" si="236"/>
        <v>90</v>
      </c>
      <c r="H135" s="5" t="s">
        <v>398</v>
      </c>
      <c r="I135" s="33">
        <f>IF('Model 1'!$B$330="C",$B$5*(1+'Model 1'!$B$329)^(V135-1),IF('Model 1'!$B$330="S",$B$5*(1+'Model 1'!$B$329*(V135-1)),$B$5))</f>
        <v>403.17491380323651</v>
      </c>
      <c r="J135" s="16">
        <f t="shared" si="398"/>
        <v>0.52347225741415115</v>
      </c>
      <c r="K135" s="16">
        <f t="shared" si="398"/>
        <v>0.96916776256557036</v>
      </c>
      <c r="L135" s="16">
        <f t="shared" ref="L135:M135" si="405">L134</f>
        <v>0.98624335465829094</v>
      </c>
      <c r="M135" s="16">
        <f t="shared" si="405"/>
        <v>1.8351169303884849</v>
      </c>
      <c r="N135" s="16">
        <f>INDEX('Model 1'!EMBLEMFac9Fac18,MATCH(I135,'Model 1'!$A$45:$A$74,1),MATCH($D$5,'Model 1'!$C$44:$G$44,0))</f>
        <v>0.57345782300694315</v>
      </c>
      <c r="O135" s="16">
        <f>INDEX('Model 1'!EMBLEMFac21Fac18,MATCH(I135,'Model 1'!$A$80:$A$109,1),MATCH($D$4,'Model 1'!$C$79:$F$79,0))</f>
        <v>0.8512053780955311</v>
      </c>
      <c r="P135" s="16">
        <f t="shared" ref="P135:Q135" si="406">P134</f>
        <v>0.96967377967050727</v>
      </c>
      <c r="Q135" s="16">
        <f t="shared" si="406"/>
        <v>0.98034764327780921</v>
      </c>
      <c r="R135" s="16">
        <f t="shared" ref="R135" si="407">R134</f>
        <v>1.004679405109753</v>
      </c>
      <c r="S135" s="16">
        <f>IFERROR(INDEX('Model 1'!EMBLEMFac21Fac26,MATCH(H135,'Model 1'!$H$203:$H$324,0),MATCH($D$4,'Model 1'!$C$202:$F$202,0)),S134)</f>
        <v>1.2348455492762502</v>
      </c>
      <c r="T135" s="16">
        <f t="shared" si="397"/>
        <v>0.52859396983520879</v>
      </c>
      <c r="V135" s="34">
        <f t="shared" si="240"/>
        <v>11</v>
      </c>
    </row>
    <row r="136" spans="7:22" x14ac:dyDescent="0.3">
      <c r="G136" s="18">
        <f t="shared" si="236"/>
        <v>91</v>
      </c>
      <c r="H136" s="5" t="s">
        <v>399</v>
      </c>
      <c r="I136" s="33">
        <f>IF('Model 1'!$B$330="C",$B$5*(1+'Model 1'!$B$329)^(V136-1),IF('Model 1'!$B$330="S",$B$5*(1+'Model 1'!$B$329*(V136-1)),$B$5))</f>
        <v>415.27016121733362</v>
      </c>
      <c r="J136" s="16">
        <f t="shared" ref="J136:K136" si="408">J135</f>
        <v>0.52347225741415115</v>
      </c>
      <c r="K136" s="16">
        <f t="shared" si="408"/>
        <v>0.96916776256557036</v>
      </c>
      <c r="L136" s="16">
        <f t="shared" ref="L136:M136" si="409">L135</f>
        <v>0.98624335465829094</v>
      </c>
      <c r="M136" s="16">
        <f t="shared" si="409"/>
        <v>1.8351169303884849</v>
      </c>
      <c r="N136" s="16">
        <f>INDEX('Model 1'!EMBLEMFac9Fac18,MATCH(I136,'Model 1'!$A$45:$A$74,1),MATCH($D$5,'Model 1'!$C$44:$G$44,0))</f>
        <v>0.57345782300694315</v>
      </c>
      <c r="O136" s="16">
        <f>INDEX('Model 1'!EMBLEMFac21Fac18,MATCH(I136,'Model 1'!$A$80:$A$109,1),MATCH($D$4,'Model 1'!$C$79:$F$79,0))</f>
        <v>0.8512053780955311</v>
      </c>
      <c r="P136" s="16">
        <f t="shared" ref="P136:Q136" si="410">P135</f>
        <v>0.96967377967050727</v>
      </c>
      <c r="Q136" s="16">
        <f t="shared" si="410"/>
        <v>0.98034764327780921</v>
      </c>
      <c r="R136" s="16">
        <f t="shared" ref="R136" si="411">R135</f>
        <v>1.004679405109753</v>
      </c>
      <c r="S136" s="16">
        <f>IFERROR(INDEX('Model 1'!EMBLEMFac21Fac26,MATCH(H136,'Model 1'!$H$203:$H$324,0),MATCH($D$4,'Model 1'!$C$202:$F$202,0)),S135)</f>
        <v>1.2348455492762502</v>
      </c>
      <c r="T136" s="16">
        <f t="shared" si="397"/>
        <v>0.52859396983520879</v>
      </c>
      <c r="V136" s="34">
        <f t="shared" si="240"/>
        <v>12</v>
      </c>
    </row>
    <row r="137" spans="7:22" x14ac:dyDescent="0.3">
      <c r="G137" s="18">
        <f t="shared" si="236"/>
        <v>91</v>
      </c>
      <c r="H137" s="5" t="s">
        <v>400</v>
      </c>
      <c r="I137" s="33">
        <f>IF('Model 1'!$B$330="C",$B$5*(1+'Model 1'!$B$329)^(V137-1),IF('Model 1'!$B$330="S",$B$5*(1+'Model 1'!$B$329*(V137-1)),$B$5))</f>
        <v>415.27016121733362</v>
      </c>
      <c r="J137" s="16">
        <f t="shared" ref="J137:K137" si="412">J136</f>
        <v>0.52347225741415115</v>
      </c>
      <c r="K137" s="16">
        <f t="shared" si="412"/>
        <v>0.96916776256557036</v>
      </c>
      <c r="L137" s="16">
        <f t="shared" ref="L137:M137" si="413">L136</f>
        <v>0.98624335465829094</v>
      </c>
      <c r="M137" s="16">
        <f t="shared" si="413"/>
        <v>1.8351169303884849</v>
      </c>
      <c r="N137" s="16">
        <f>INDEX('Model 1'!EMBLEMFac9Fac18,MATCH(I137,'Model 1'!$A$45:$A$74,1),MATCH($D$5,'Model 1'!$C$44:$G$44,0))</f>
        <v>0.57345782300694315</v>
      </c>
      <c r="O137" s="16">
        <f>INDEX('Model 1'!EMBLEMFac21Fac18,MATCH(I137,'Model 1'!$A$80:$A$109,1),MATCH($D$4,'Model 1'!$C$79:$F$79,0))</f>
        <v>0.8512053780955311</v>
      </c>
      <c r="P137" s="16">
        <f t="shared" ref="P137:Q137" si="414">P136</f>
        <v>0.96967377967050727</v>
      </c>
      <c r="Q137" s="16">
        <f t="shared" si="414"/>
        <v>0.98034764327780921</v>
      </c>
      <c r="R137" s="16">
        <f t="shared" ref="R137" si="415">R136</f>
        <v>1.004679405109753</v>
      </c>
      <c r="S137" s="16">
        <f>IFERROR(INDEX('Model 1'!EMBLEMFac21Fac26,MATCH(H137,'Model 1'!$H$203:$H$324,0),MATCH($D$4,'Model 1'!$C$202:$F$202,0)),S136)</f>
        <v>1.2348455492762502</v>
      </c>
      <c r="T137" s="16">
        <f t="shared" si="397"/>
        <v>0.52859396983520879</v>
      </c>
      <c r="V137" s="34">
        <f t="shared" si="240"/>
        <v>12</v>
      </c>
    </row>
    <row r="138" spans="7:22" x14ac:dyDescent="0.3">
      <c r="G138" s="18">
        <f t="shared" si="236"/>
        <v>91</v>
      </c>
      <c r="H138" s="5" t="s">
        <v>401</v>
      </c>
      <c r="I138" s="33">
        <f>IF('Model 1'!$B$330="C",$B$5*(1+'Model 1'!$B$329)^(V138-1),IF('Model 1'!$B$330="S",$B$5*(1+'Model 1'!$B$329*(V138-1)),$B$5))</f>
        <v>415.27016121733362</v>
      </c>
      <c r="J138" s="16">
        <f t="shared" ref="J138:K138" si="416">J137</f>
        <v>0.52347225741415115</v>
      </c>
      <c r="K138" s="16">
        <f t="shared" si="416"/>
        <v>0.96916776256557036</v>
      </c>
      <c r="L138" s="16">
        <f t="shared" ref="L138:M138" si="417">L137</f>
        <v>0.98624335465829094</v>
      </c>
      <c r="M138" s="16">
        <f t="shared" si="417"/>
        <v>1.8351169303884849</v>
      </c>
      <c r="N138" s="16">
        <f>INDEX('Model 1'!EMBLEMFac9Fac18,MATCH(I138,'Model 1'!$A$45:$A$74,1),MATCH($D$5,'Model 1'!$C$44:$G$44,0))</f>
        <v>0.57345782300694315</v>
      </c>
      <c r="O138" s="16">
        <f>INDEX('Model 1'!EMBLEMFac21Fac18,MATCH(I138,'Model 1'!$A$80:$A$109,1),MATCH($D$4,'Model 1'!$C$79:$F$79,0))</f>
        <v>0.8512053780955311</v>
      </c>
      <c r="P138" s="16">
        <f t="shared" ref="P138:Q138" si="418">P137</f>
        <v>0.96967377967050727</v>
      </c>
      <c r="Q138" s="16">
        <f t="shared" si="418"/>
        <v>0.98034764327780921</v>
      </c>
      <c r="R138" s="16">
        <f t="shared" ref="R138" si="419">R137</f>
        <v>1.004679405109753</v>
      </c>
      <c r="S138" s="16">
        <f>IFERROR(INDEX('Model 1'!EMBLEMFac21Fac26,MATCH(H138,'Model 1'!$H$203:$H$324,0),MATCH($D$4,'Model 1'!$C$202:$F$202,0)),S137)</f>
        <v>1.2348455492762502</v>
      </c>
      <c r="T138" s="16">
        <f t="shared" si="397"/>
        <v>0.52859396983520879</v>
      </c>
      <c r="V138" s="34">
        <f t="shared" si="240"/>
        <v>12</v>
      </c>
    </row>
    <row r="139" spans="7:22" x14ac:dyDescent="0.3">
      <c r="G139" s="18">
        <f t="shared" si="236"/>
        <v>91</v>
      </c>
      <c r="H139" s="5" t="s">
        <v>402</v>
      </c>
      <c r="I139" s="33">
        <f>IF('Model 1'!$B$330="C",$B$5*(1+'Model 1'!$B$329)^(V139-1),IF('Model 1'!$B$330="S",$B$5*(1+'Model 1'!$B$329*(V139-1)),$B$5))</f>
        <v>415.27016121733362</v>
      </c>
      <c r="J139" s="16">
        <f t="shared" ref="J139:K139" si="420">J138</f>
        <v>0.52347225741415115</v>
      </c>
      <c r="K139" s="16">
        <f t="shared" si="420"/>
        <v>0.96916776256557036</v>
      </c>
      <c r="L139" s="16">
        <f t="shared" ref="L139:M139" si="421">L138</f>
        <v>0.98624335465829094</v>
      </c>
      <c r="M139" s="16">
        <f t="shared" si="421"/>
        <v>1.8351169303884849</v>
      </c>
      <c r="N139" s="16">
        <f>INDEX('Model 1'!EMBLEMFac9Fac18,MATCH(I139,'Model 1'!$A$45:$A$74,1),MATCH($D$5,'Model 1'!$C$44:$G$44,0))</f>
        <v>0.57345782300694315</v>
      </c>
      <c r="O139" s="16">
        <f>INDEX('Model 1'!EMBLEMFac21Fac18,MATCH(I139,'Model 1'!$A$80:$A$109,1),MATCH($D$4,'Model 1'!$C$79:$F$79,0))</f>
        <v>0.8512053780955311</v>
      </c>
      <c r="P139" s="16">
        <f t="shared" ref="P139:Q139" si="422">P138</f>
        <v>0.96967377967050727</v>
      </c>
      <c r="Q139" s="16">
        <f t="shared" si="422"/>
        <v>0.98034764327780921</v>
      </c>
      <c r="R139" s="16">
        <f t="shared" ref="R139" si="423">R138</f>
        <v>1.004679405109753</v>
      </c>
      <c r="S139" s="16">
        <f>IFERROR(INDEX('Model 1'!EMBLEMFac21Fac26,MATCH(H139,'Model 1'!$H$203:$H$324,0),MATCH($D$4,'Model 1'!$C$202:$F$202,0)),S138)</f>
        <v>1.2348455492762502</v>
      </c>
      <c r="T139" s="16">
        <f t="shared" si="397"/>
        <v>0.52859396983520879</v>
      </c>
      <c r="V139" s="34">
        <f t="shared" si="240"/>
        <v>12</v>
      </c>
    </row>
    <row r="140" spans="7:22" x14ac:dyDescent="0.3">
      <c r="G140" s="18">
        <f t="shared" si="236"/>
        <v>91</v>
      </c>
      <c r="H140" s="5" t="s">
        <v>403</v>
      </c>
      <c r="I140" s="33">
        <f>IF('Model 1'!$B$330="C",$B$5*(1+'Model 1'!$B$329)^(V140-1),IF('Model 1'!$B$330="S",$B$5*(1+'Model 1'!$B$329*(V140-1)),$B$5))</f>
        <v>415.27016121733362</v>
      </c>
      <c r="J140" s="16">
        <f t="shared" ref="J140:K140" si="424">J139</f>
        <v>0.52347225741415115</v>
      </c>
      <c r="K140" s="16">
        <f t="shared" si="424"/>
        <v>0.96916776256557036</v>
      </c>
      <c r="L140" s="16">
        <f t="shared" ref="L140:M140" si="425">L139</f>
        <v>0.98624335465829094</v>
      </c>
      <c r="M140" s="16">
        <f t="shared" si="425"/>
        <v>1.8351169303884849</v>
      </c>
      <c r="N140" s="16">
        <f>INDEX('Model 1'!EMBLEMFac9Fac18,MATCH(I140,'Model 1'!$A$45:$A$74,1),MATCH($D$5,'Model 1'!$C$44:$G$44,0))</f>
        <v>0.57345782300694315</v>
      </c>
      <c r="O140" s="16">
        <f>INDEX('Model 1'!EMBLEMFac21Fac18,MATCH(I140,'Model 1'!$A$80:$A$109,1),MATCH($D$4,'Model 1'!$C$79:$F$79,0))</f>
        <v>0.8512053780955311</v>
      </c>
      <c r="P140" s="16">
        <f t="shared" ref="P140:Q140" si="426">P139</f>
        <v>0.96967377967050727</v>
      </c>
      <c r="Q140" s="16">
        <f t="shared" si="426"/>
        <v>0.98034764327780921</v>
      </c>
      <c r="R140" s="16">
        <f t="shared" ref="R140" si="427">R139</f>
        <v>1.004679405109753</v>
      </c>
      <c r="S140" s="16">
        <f>IFERROR(INDEX('Model 1'!EMBLEMFac21Fac26,MATCH(H140,'Model 1'!$H$203:$H$324,0),MATCH($D$4,'Model 1'!$C$202:$F$202,0)),S139)</f>
        <v>1.2348455492762502</v>
      </c>
      <c r="T140" s="16">
        <f t="shared" si="397"/>
        <v>0.52859396983520879</v>
      </c>
      <c r="V140" s="34">
        <f t="shared" si="240"/>
        <v>12</v>
      </c>
    </row>
    <row r="141" spans="7:22" x14ac:dyDescent="0.3">
      <c r="G141" s="18">
        <f t="shared" si="236"/>
        <v>91</v>
      </c>
      <c r="H141" s="5" t="s">
        <v>404</v>
      </c>
      <c r="I141" s="33">
        <f>IF('Model 1'!$B$330="C",$B$5*(1+'Model 1'!$B$329)^(V141-1),IF('Model 1'!$B$330="S",$B$5*(1+'Model 1'!$B$329*(V141-1)),$B$5))</f>
        <v>415.27016121733362</v>
      </c>
      <c r="J141" s="16">
        <f t="shared" ref="J141:K141" si="428">J140</f>
        <v>0.52347225741415115</v>
      </c>
      <c r="K141" s="16">
        <f t="shared" si="428"/>
        <v>0.96916776256557036</v>
      </c>
      <c r="L141" s="16">
        <f t="shared" ref="L141:M141" si="429">L140</f>
        <v>0.98624335465829094</v>
      </c>
      <c r="M141" s="16">
        <f t="shared" si="429"/>
        <v>1.8351169303884849</v>
      </c>
      <c r="N141" s="16">
        <f>INDEX('Model 1'!EMBLEMFac9Fac18,MATCH(I141,'Model 1'!$A$45:$A$74,1),MATCH($D$5,'Model 1'!$C$44:$G$44,0))</f>
        <v>0.57345782300694315</v>
      </c>
      <c r="O141" s="16">
        <f>INDEX('Model 1'!EMBLEMFac21Fac18,MATCH(I141,'Model 1'!$A$80:$A$109,1),MATCH($D$4,'Model 1'!$C$79:$F$79,0))</f>
        <v>0.8512053780955311</v>
      </c>
      <c r="P141" s="16">
        <f t="shared" ref="P141:Q141" si="430">P140</f>
        <v>0.96967377967050727</v>
      </c>
      <c r="Q141" s="16">
        <f t="shared" si="430"/>
        <v>0.98034764327780921</v>
      </c>
      <c r="R141" s="16">
        <f t="shared" ref="R141" si="431">R140</f>
        <v>1.004679405109753</v>
      </c>
      <c r="S141" s="16">
        <f>IFERROR(INDEX('Model 1'!EMBLEMFac21Fac26,MATCH(H141,'Model 1'!$H$203:$H$324,0),MATCH($D$4,'Model 1'!$C$202:$F$202,0)),S140)</f>
        <v>1.2348455492762502</v>
      </c>
      <c r="T141" s="16">
        <f t="shared" si="397"/>
        <v>0.52859396983520879</v>
      </c>
      <c r="V141" s="34">
        <f t="shared" si="240"/>
        <v>12</v>
      </c>
    </row>
    <row r="142" spans="7:22" x14ac:dyDescent="0.3">
      <c r="G142" s="18">
        <f t="shared" si="236"/>
        <v>91</v>
      </c>
      <c r="H142" s="5" t="s">
        <v>405</v>
      </c>
      <c r="I142" s="33">
        <f>IF('Model 1'!$B$330="C",$B$5*(1+'Model 1'!$B$329)^(V142-1),IF('Model 1'!$B$330="S",$B$5*(1+'Model 1'!$B$329*(V142-1)),$B$5))</f>
        <v>415.27016121733362</v>
      </c>
      <c r="J142" s="16">
        <f t="shared" ref="J142:K142" si="432">J141</f>
        <v>0.52347225741415115</v>
      </c>
      <c r="K142" s="16">
        <f t="shared" si="432"/>
        <v>0.96916776256557036</v>
      </c>
      <c r="L142" s="16">
        <f t="shared" ref="L142:M142" si="433">L141</f>
        <v>0.98624335465829094</v>
      </c>
      <c r="M142" s="16">
        <f t="shared" si="433"/>
        <v>1.8351169303884849</v>
      </c>
      <c r="N142" s="16">
        <f>INDEX('Model 1'!EMBLEMFac9Fac18,MATCH(I142,'Model 1'!$A$45:$A$74,1),MATCH($D$5,'Model 1'!$C$44:$G$44,0))</f>
        <v>0.57345782300694315</v>
      </c>
      <c r="O142" s="16">
        <f>INDEX('Model 1'!EMBLEMFac21Fac18,MATCH(I142,'Model 1'!$A$80:$A$109,1),MATCH($D$4,'Model 1'!$C$79:$F$79,0))</f>
        <v>0.8512053780955311</v>
      </c>
      <c r="P142" s="16">
        <f t="shared" ref="P142:Q142" si="434">P141</f>
        <v>0.96967377967050727</v>
      </c>
      <c r="Q142" s="16">
        <f t="shared" si="434"/>
        <v>0.98034764327780921</v>
      </c>
      <c r="R142" s="16">
        <f t="shared" ref="R142" si="435">R141</f>
        <v>1.004679405109753</v>
      </c>
      <c r="S142" s="16">
        <f>IFERROR(INDEX('Model 1'!EMBLEMFac21Fac26,MATCH(H142,'Model 1'!$H$203:$H$324,0),MATCH($D$4,'Model 1'!$C$202:$F$202,0)),S141)</f>
        <v>1.2348455492762502</v>
      </c>
      <c r="T142" s="16">
        <f t="shared" si="397"/>
        <v>0.52859396983520879</v>
      </c>
      <c r="V142" s="34">
        <f t="shared" si="240"/>
        <v>12</v>
      </c>
    </row>
    <row r="143" spans="7:22" x14ac:dyDescent="0.3">
      <c r="G143" s="18">
        <f t="shared" si="236"/>
        <v>91</v>
      </c>
      <c r="H143" s="5" t="s">
        <v>406</v>
      </c>
      <c r="I143" s="33">
        <f>IF('Model 1'!$B$330="C",$B$5*(1+'Model 1'!$B$329)^(V143-1),IF('Model 1'!$B$330="S",$B$5*(1+'Model 1'!$B$329*(V143-1)),$B$5))</f>
        <v>415.27016121733362</v>
      </c>
      <c r="J143" s="16">
        <f t="shared" ref="J143:K143" si="436">J142</f>
        <v>0.52347225741415115</v>
      </c>
      <c r="K143" s="16">
        <f t="shared" si="436"/>
        <v>0.96916776256557036</v>
      </c>
      <c r="L143" s="16">
        <f t="shared" ref="L143:M143" si="437">L142</f>
        <v>0.98624335465829094</v>
      </c>
      <c r="M143" s="16">
        <f t="shared" si="437"/>
        <v>1.8351169303884849</v>
      </c>
      <c r="N143" s="16">
        <f>INDEX('Model 1'!EMBLEMFac9Fac18,MATCH(I143,'Model 1'!$A$45:$A$74,1),MATCH($D$5,'Model 1'!$C$44:$G$44,0))</f>
        <v>0.57345782300694315</v>
      </c>
      <c r="O143" s="16">
        <f>INDEX('Model 1'!EMBLEMFac21Fac18,MATCH(I143,'Model 1'!$A$80:$A$109,1),MATCH($D$4,'Model 1'!$C$79:$F$79,0))</f>
        <v>0.8512053780955311</v>
      </c>
      <c r="P143" s="16">
        <f t="shared" ref="P143:Q143" si="438">P142</f>
        <v>0.96967377967050727</v>
      </c>
      <c r="Q143" s="16">
        <f t="shared" si="438"/>
        <v>0.98034764327780921</v>
      </c>
      <c r="R143" s="16">
        <f t="shared" ref="R143" si="439">R142</f>
        <v>1.004679405109753</v>
      </c>
      <c r="S143" s="16">
        <f>IFERROR(INDEX('Model 1'!EMBLEMFac21Fac26,MATCH(H143,'Model 1'!$H$203:$H$324,0),MATCH($D$4,'Model 1'!$C$202:$F$202,0)),S142)</f>
        <v>1.2348455492762502</v>
      </c>
      <c r="T143" s="16">
        <f t="shared" si="397"/>
        <v>0.52859396983520879</v>
      </c>
      <c r="V143" s="34">
        <f t="shared" si="240"/>
        <v>12</v>
      </c>
    </row>
    <row r="144" spans="7:22" x14ac:dyDescent="0.3">
      <c r="G144" s="18">
        <f t="shared" si="236"/>
        <v>91</v>
      </c>
      <c r="H144" s="5" t="s">
        <v>407</v>
      </c>
      <c r="I144" s="33">
        <f>IF('Model 1'!$B$330="C",$B$5*(1+'Model 1'!$B$329)^(V144-1),IF('Model 1'!$B$330="S",$B$5*(1+'Model 1'!$B$329*(V144-1)),$B$5))</f>
        <v>415.27016121733362</v>
      </c>
      <c r="J144" s="16">
        <f t="shared" ref="J144:K144" si="440">J143</f>
        <v>0.52347225741415115</v>
      </c>
      <c r="K144" s="16">
        <f t="shared" si="440"/>
        <v>0.96916776256557036</v>
      </c>
      <c r="L144" s="16">
        <f t="shared" ref="L144:M144" si="441">L143</f>
        <v>0.98624335465829094</v>
      </c>
      <c r="M144" s="16">
        <f t="shared" si="441"/>
        <v>1.8351169303884849</v>
      </c>
      <c r="N144" s="16">
        <f>INDEX('Model 1'!EMBLEMFac9Fac18,MATCH(I144,'Model 1'!$A$45:$A$74,1),MATCH($D$5,'Model 1'!$C$44:$G$44,0))</f>
        <v>0.57345782300694315</v>
      </c>
      <c r="O144" s="16">
        <f>INDEX('Model 1'!EMBLEMFac21Fac18,MATCH(I144,'Model 1'!$A$80:$A$109,1),MATCH($D$4,'Model 1'!$C$79:$F$79,0))</f>
        <v>0.8512053780955311</v>
      </c>
      <c r="P144" s="16">
        <f t="shared" ref="P144:Q144" si="442">P143</f>
        <v>0.96967377967050727</v>
      </c>
      <c r="Q144" s="16">
        <f t="shared" si="442"/>
        <v>0.98034764327780921</v>
      </c>
      <c r="R144" s="16">
        <f t="shared" ref="R144" si="443">R143</f>
        <v>1.004679405109753</v>
      </c>
      <c r="S144" s="16">
        <f>IFERROR(INDEX('Model 1'!EMBLEMFac21Fac26,MATCH(H144,'Model 1'!$H$203:$H$324,0),MATCH($D$4,'Model 1'!$C$202:$F$202,0)),S143)</f>
        <v>1.2348455492762502</v>
      </c>
      <c r="T144" s="16">
        <f t="shared" si="397"/>
        <v>0.52859396983520879</v>
      </c>
      <c r="V144" s="34">
        <f t="shared" si="240"/>
        <v>12</v>
      </c>
    </row>
    <row r="145" spans="7:22" x14ac:dyDescent="0.3">
      <c r="G145" s="18">
        <f t="shared" ref="G145:G208" si="444">G133+1</f>
        <v>91</v>
      </c>
      <c r="H145" s="5" t="s">
        <v>408</v>
      </c>
      <c r="I145" s="33">
        <f>IF('Model 1'!$B$330="C",$B$5*(1+'Model 1'!$B$329)^(V145-1),IF('Model 1'!$B$330="S",$B$5*(1+'Model 1'!$B$329*(V145-1)),$B$5))</f>
        <v>415.27016121733362</v>
      </c>
      <c r="J145" s="16">
        <f t="shared" ref="J145:K145" si="445">J144</f>
        <v>0.52347225741415115</v>
      </c>
      <c r="K145" s="16">
        <f t="shared" si="445"/>
        <v>0.96916776256557036</v>
      </c>
      <c r="L145" s="16">
        <f t="shared" ref="L145:M145" si="446">L144</f>
        <v>0.98624335465829094</v>
      </c>
      <c r="M145" s="16">
        <f t="shared" si="446"/>
        <v>1.8351169303884849</v>
      </c>
      <c r="N145" s="16">
        <f>INDEX('Model 1'!EMBLEMFac9Fac18,MATCH(I145,'Model 1'!$A$45:$A$74,1),MATCH($D$5,'Model 1'!$C$44:$G$44,0))</f>
        <v>0.57345782300694315</v>
      </c>
      <c r="O145" s="16">
        <f>INDEX('Model 1'!EMBLEMFac21Fac18,MATCH(I145,'Model 1'!$A$80:$A$109,1),MATCH($D$4,'Model 1'!$C$79:$F$79,0))</f>
        <v>0.8512053780955311</v>
      </c>
      <c r="P145" s="16">
        <f t="shared" ref="P145:Q145" si="447">P144</f>
        <v>0.96967377967050727</v>
      </c>
      <c r="Q145" s="16">
        <f t="shared" si="447"/>
        <v>0.98034764327780921</v>
      </c>
      <c r="R145" s="16">
        <f t="shared" ref="R145" si="448">R144</f>
        <v>1.004679405109753</v>
      </c>
      <c r="S145" s="16">
        <f>IFERROR(INDEX('Model 1'!EMBLEMFac21Fac26,MATCH(H145,'Model 1'!$H$203:$H$324,0),MATCH($D$4,'Model 1'!$C$202:$F$202,0)),S144)</f>
        <v>1.2348455492762502</v>
      </c>
      <c r="T145" s="16">
        <f t="shared" si="397"/>
        <v>0.52859396983520879</v>
      </c>
      <c r="V145" s="34">
        <f t="shared" ref="V145:V208" si="449">V133+1</f>
        <v>12</v>
      </c>
    </row>
    <row r="146" spans="7:22" x14ac:dyDescent="0.3">
      <c r="G146" s="18">
        <f t="shared" si="444"/>
        <v>91</v>
      </c>
      <c r="H146" s="5" t="s">
        <v>409</v>
      </c>
      <c r="I146" s="33">
        <f>IF('Model 1'!$B$330="C",$B$5*(1+'Model 1'!$B$329)^(V146-1),IF('Model 1'!$B$330="S",$B$5*(1+'Model 1'!$B$329*(V146-1)),$B$5))</f>
        <v>415.27016121733362</v>
      </c>
      <c r="J146" s="16">
        <f t="shared" ref="J146:K146" si="450">J145</f>
        <v>0.52347225741415115</v>
      </c>
      <c r="K146" s="16">
        <f t="shared" si="450"/>
        <v>0.96916776256557036</v>
      </c>
      <c r="L146" s="16">
        <f t="shared" ref="L146:M146" si="451">L145</f>
        <v>0.98624335465829094</v>
      </c>
      <c r="M146" s="16">
        <f t="shared" si="451"/>
        <v>1.8351169303884849</v>
      </c>
      <c r="N146" s="16">
        <f>INDEX('Model 1'!EMBLEMFac9Fac18,MATCH(I146,'Model 1'!$A$45:$A$74,1),MATCH($D$5,'Model 1'!$C$44:$G$44,0))</f>
        <v>0.57345782300694315</v>
      </c>
      <c r="O146" s="16">
        <f>INDEX('Model 1'!EMBLEMFac21Fac18,MATCH(I146,'Model 1'!$A$80:$A$109,1),MATCH($D$4,'Model 1'!$C$79:$F$79,0))</f>
        <v>0.8512053780955311</v>
      </c>
      <c r="P146" s="16">
        <f t="shared" ref="P146:Q146" si="452">P145</f>
        <v>0.96967377967050727</v>
      </c>
      <c r="Q146" s="16">
        <f t="shared" si="452"/>
        <v>0.98034764327780921</v>
      </c>
      <c r="R146" s="16">
        <f t="shared" ref="R146" si="453">R145</f>
        <v>1.004679405109753</v>
      </c>
      <c r="S146" s="16">
        <f>IFERROR(INDEX('Model 1'!EMBLEMFac21Fac26,MATCH(H146,'Model 1'!$H$203:$H$324,0),MATCH($D$4,'Model 1'!$C$202:$F$202,0)),S145)</f>
        <v>1.2348455492762502</v>
      </c>
      <c r="T146" s="16">
        <f t="shared" si="397"/>
        <v>0.52859396983520879</v>
      </c>
      <c r="V146" s="34">
        <f t="shared" si="449"/>
        <v>12</v>
      </c>
    </row>
    <row r="147" spans="7:22" x14ac:dyDescent="0.3">
      <c r="G147" s="18">
        <f t="shared" si="444"/>
        <v>91</v>
      </c>
      <c r="H147" s="5" t="s">
        <v>410</v>
      </c>
      <c r="I147" s="33">
        <f>IF('Model 1'!$B$330="C",$B$5*(1+'Model 1'!$B$329)^(V147-1),IF('Model 1'!$B$330="S",$B$5*(1+'Model 1'!$B$329*(V147-1)),$B$5))</f>
        <v>415.27016121733362</v>
      </c>
      <c r="J147" s="16">
        <f t="shared" ref="J147:K147" si="454">J146</f>
        <v>0.52347225741415115</v>
      </c>
      <c r="K147" s="16">
        <f t="shared" si="454"/>
        <v>0.96916776256557036</v>
      </c>
      <c r="L147" s="16">
        <f t="shared" ref="L147:M147" si="455">L146</f>
        <v>0.98624335465829094</v>
      </c>
      <c r="M147" s="16">
        <f t="shared" si="455"/>
        <v>1.8351169303884849</v>
      </c>
      <c r="N147" s="16">
        <f>INDEX('Model 1'!EMBLEMFac9Fac18,MATCH(I147,'Model 1'!$A$45:$A$74,1),MATCH($D$5,'Model 1'!$C$44:$G$44,0))</f>
        <v>0.57345782300694315</v>
      </c>
      <c r="O147" s="16">
        <f>INDEX('Model 1'!EMBLEMFac21Fac18,MATCH(I147,'Model 1'!$A$80:$A$109,1),MATCH($D$4,'Model 1'!$C$79:$F$79,0))</f>
        <v>0.8512053780955311</v>
      </c>
      <c r="P147" s="16">
        <f t="shared" ref="P147:Q147" si="456">P146</f>
        <v>0.96967377967050727</v>
      </c>
      <c r="Q147" s="16">
        <f t="shared" si="456"/>
        <v>0.98034764327780921</v>
      </c>
      <c r="R147" s="16">
        <f t="shared" ref="R147" si="457">R146</f>
        <v>1.004679405109753</v>
      </c>
      <c r="S147" s="16">
        <f>IFERROR(INDEX('Model 1'!EMBLEMFac21Fac26,MATCH(H147,'Model 1'!$H$203:$H$324,0),MATCH($D$4,'Model 1'!$C$202:$F$202,0)),S146)</f>
        <v>1.2348455492762502</v>
      </c>
      <c r="T147" s="16">
        <f t="shared" si="397"/>
        <v>0.52859396983520879</v>
      </c>
      <c r="V147" s="34">
        <f t="shared" si="449"/>
        <v>12</v>
      </c>
    </row>
    <row r="148" spans="7:22" x14ac:dyDescent="0.3">
      <c r="G148" s="18">
        <f t="shared" si="444"/>
        <v>92</v>
      </c>
      <c r="H148" s="5" t="s">
        <v>411</v>
      </c>
      <c r="I148" s="33">
        <f>IF('Model 1'!$B$330="C",$B$5*(1+'Model 1'!$B$329)^(V148-1),IF('Model 1'!$B$330="S",$B$5*(1+'Model 1'!$B$329*(V148-1)),$B$5))</f>
        <v>427.72826605385359</v>
      </c>
      <c r="J148" s="16">
        <f t="shared" ref="J148:K148" si="458">J147</f>
        <v>0.52347225741415115</v>
      </c>
      <c r="K148" s="16">
        <f t="shared" si="458"/>
        <v>0.96916776256557036</v>
      </c>
      <c r="L148" s="16">
        <f t="shared" ref="L148:M148" si="459">L147</f>
        <v>0.98624335465829094</v>
      </c>
      <c r="M148" s="16">
        <f t="shared" si="459"/>
        <v>1.8351169303884849</v>
      </c>
      <c r="N148" s="16">
        <f>INDEX('Model 1'!EMBLEMFac9Fac18,MATCH(I148,'Model 1'!$A$45:$A$74,1),MATCH($D$5,'Model 1'!$C$44:$G$44,0))</f>
        <v>0.57345782300694315</v>
      </c>
      <c r="O148" s="16">
        <f>INDEX('Model 1'!EMBLEMFac21Fac18,MATCH(I148,'Model 1'!$A$80:$A$109,1),MATCH($D$4,'Model 1'!$C$79:$F$79,0))</f>
        <v>0.8512053780955311</v>
      </c>
      <c r="P148" s="16">
        <f t="shared" ref="P148:Q148" si="460">P147</f>
        <v>0.96967377967050727</v>
      </c>
      <c r="Q148" s="16">
        <f t="shared" si="460"/>
        <v>0.98034764327780921</v>
      </c>
      <c r="R148" s="16">
        <f t="shared" ref="R148" si="461">R147</f>
        <v>1.004679405109753</v>
      </c>
      <c r="S148" s="16">
        <f>IFERROR(INDEX('Model 1'!EMBLEMFac21Fac26,MATCH(H148,'Model 1'!$H$203:$H$324,0),MATCH($D$4,'Model 1'!$C$202:$F$202,0)),S147)</f>
        <v>1.2348455492762502</v>
      </c>
      <c r="T148" s="16">
        <f t="shared" si="397"/>
        <v>0.52859396983520879</v>
      </c>
      <c r="V148" s="34">
        <f t="shared" si="449"/>
        <v>13</v>
      </c>
    </row>
    <row r="149" spans="7:22" x14ac:dyDescent="0.3">
      <c r="G149" s="18">
        <f t="shared" si="444"/>
        <v>92</v>
      </c>
      <c r="H149" s="5" t="s">
        <v>412</v>
      </c>
      <c r="I149" s="33">
        <f>IF('Model 1'!$B$330="C",$B$5*(1+'Model 1'!$B$329)^(V149-1),IF('Model 1'!$B$330="S",$B$5*(1+'Model 1'!$B$329*(V149-1)),$B$5))</f>
        <v>427.72826605385359</v>
      </c>
      <c r="J149" s="16">
        <f t="shared" ref="J149:K149" si="462">J148</f>
        <v>0.52347225741415115</v>
      </c>
      <c r="K149" s="16">
        <f t="shared" si="462"/>
        <v>0.96916776256557036</v>
      </c>
      <c r="L149" s="16">
        <f t="shared" ref="L149:M149" si="463">L148</f>
        <v>0.98624335465829094</v>
      </c>
      <c r="M149" s="16">
        <f t="shared" si="463"/>
        <v>1.8351169303884849</v>
      </c>
      <c r="N149" s="16">
        <f>INDEX('Model 1'!EMBLEMFac9Fac18,MATCH(I149,'Model 1'!$A$45:$A$74,1),MATCH($D$5,'Model 1'!$C$44:$G$44,0))</f>
        <v>0.57345782300694315</v>
      </c>
      <c r="O149" s="16">
        <f>INDEX('Model 1'!EMBLEMFac21Fac18,MATCH(I149,'Model 1'!$A$80:$A$109,1),MATCH($D$4,'Model 1'!$C$79:$F$79,0))</f>
        <v>0.8512053780955311</v>
      </c>
      <c r="P149" s="16">
        <f t="shared" ref="P149:Q149" si="464">P148</f>
        <v>0.96967377967050727</v>
      </c>
      <c r="Q149" s="16">
        <f t="shared" si="464"/>
        <v>0.98034764327780921</v>
      </c>
      <c r="R149" s="16">
        <f t="shared" ref="R149" si="465">R148</f>
        <v>1.004679405109753</v>
      </c>
      <c r="S149" s="16">
        <f>IFERROR(INDEX('Model 1'!EMBLEMFac21Fac26,MATCH(H149,'Model 1'!$H$203:$H$324,0),MATCH($D$4,'Model 1'!$C$202:$F$202,0)),S148)</f>
        <v>1.2348455492762502</v>
      </c>
      <c r="T149" s="16">
        <f t="shared" si="397"/>
        <v>0.52859396983520879</v>
      </c>
      <c r="V149" s="34">
        <f t="shared" si="449"/>
        <v>13</v>
      </c>
    </row>
    <row r="150" spans="7:22" x14ac:dyDescent="0.3">
      <c r="G150" s="18">
        <f t="shared" si="444"/>
        <v>92</v>
      </c>
      <c r="H150" s="5" t="s">
        <v>413</v>
      </c>
      <c r="I150" s="33">
        <f>IF('Model 1'!$B$330="C",$B$5*(1+'Model 1'!$B$329)^(V150-1),IF('Model 1'!$B$330="S",$B$5*(1+'Model 1'!$B$329*(V150-1)),$B$5))</f>
        <v>427.72826605385359</v>
      </c>
      <c r="J150" s="16">
        <f t="shared" ref="J150:K150" si="466">J149</f>
        <v>0.52347225741415115</v>
      </c>
      <c r="K150" s="16">
        <f t="shared" si="466"/>
        <v>0.96916776256557036</v>
      </c>
      <c r="L150" s="16">
        <f t="shared" ref="L150:M150" si="467">L149</f>
        <v>0.98624335465829094</v>
      </c>
      <c r="M150" s="16">
        <f t="shared" si="467"/>
        <v>1.8351169303884849</v>
      </c>
      <c r="N150" s="16">
        <f>INDEX('Model 1'!EMBLEMFac9Fac18,MATCH(I150,'Model 1'!$A$45:$A$74,1),MATCH($D$5,'Model 1'!$C$44:$G$44,0))</f>
        <v>0.57345782300694315</v>
      </c>
      <c r="O150" s="16">
        <f>INDEX('Model 1'!EMBLEMFac21Fac18,MATCH(I150,'Model 1'!$A$80:$A$109,1),MATCH($D$4,'Model 1'!$C$79:$F$79,0))</f>
        <v>0.8512053780955311</v>
      </c>
      <c r="P150" s="16">
        <f t="shared" ref="P150:Q150" si="468">P149</f>
        <v>0.96967377967050727</v>
      </c>
      <c r="Q150" s="16">
        <f t="shared" si="468"/>
        <v>0.98034764327780921</v>
      </c>
      <c r="R150" s="16">
        <f t="shared" ref="R150" si="469">R149</f>
        <v>1.004679405109753</v>
      </c>
      <c r="S150" s="16">
        <f>IFERROR(INDEX('Model 1'!EMBLEMFac21Fac26,MATCH(H150,'Model 1'!$H$203:$H$324,0),MATCH($D$4,'Model 1'!$C$202:$F$202,0)),S149)</f>
        <v>1.2348455492762502</v>
      </c>
      <c r="T150" s="16">
        <f t="shared" si="397"/>
        <v>0.52859396983520879</v>
      </c>
      <c r="V150" s="34">
        <f t="shared" si="449"/>
        <v>13</v>
      </c>
    </row>
    <row r="151" spans="7:22" x14ac:dyDescent="0.3">
      <c r="G151" s="18">
        <f t="shared" si="444"/>
        <v>92</v>
      </c>
      <c r="H151" s="5" t="s">
        <v>414</v>
      </c>
      <c r="I151" s="33">
        <f>IF('Model 1'!$B$330="C",$B$5*(1+'Model 1'!$B$329)^(V151-1),IF('Model 1'!$B$330="S",$B$5*(1+'Model 1'!$B$329*(V151-1)),$B$5))</f>
        <v>427.72826605385359</v>
      </c>
      <c r="J151" s="16">
        <f t="shared" ref="J151:K151" si="470">J150</f>
        <v>0.52347225741415115</v>
      </c>
      <c r="K151" s="16">
        <f t="shared" si="470"/>
        <v>0.96916776256557036</v>
      </c>
      <c r="L151" s="16">
        <f t="shared" ref="L151:M151" si="471">L150</f>
        <v>0.98624335465829094</v>
      </c>
      <c r="M151" s="16">
        <f t="shared" si="471"/>
        <v>1.8351169303884849</v>
      </c>
      <c r="N151" s="16">
        <f>INDEX('Model 1'!EMBLEMFac9Fac18,MATCH(I151,'Model 1'!$A$45:$A$74,1),MATCH($D$5,'Model 1'!$C$44:$G$44,0))</f>
        <v>0.57345782300694315</v>
      </c>
      <c r="O151" s="16">
        <f>INDEX('Model 1'!EMBLEMFac21Fac18,MATCH(I151,'Model 1'!$A$80:$A$109,1),MATCH($D$4,'Model 1'!$C$79:$F$79,0))</f>
        <v>0.8512053780955311</v>
      </c>
      <c r="P151" s="16">
        <f t="shared" ref="P151:Q151" si="472">P150</f>
        <v>0.96967377967050727</v>
      </c>
      <c r="Q151" s="16">
        <f t="shared" si="472"/>
        <v>0.98034764327780921</v>
      </c>
      <c r="R151" s="16">
        <f t="shared" ref="R151" si="473">R150</f>
        <v>1.004679405109753</v>
      </c>
      <c r="S151" s="16">
        <f>IFERROR(INDEX('Model 1'!EMBLEMFac21Fac26,MATCH(H151,'Model 1'!$H$203:$H$324,0),MATCH($D$4,'Model 1'!$C$202:$F$202,0)),S150)</f>
        <v>1.2348455492762502</v>
      </c>
      <c r="T151" s="16">
        <f t="shared" si="397"/>
        <v>0.52859396983520879</v>
      </c>
      <c r="V151" s="34">
        <f t="shared" si="449"/>
        <v>13</v>
      </c>
    </row>
    <row r="152" spans="7:22" x14ac:dyDescent="0.3">
      <c r="G152" s="18">
        <f t="shared" si="444"/>
        <v>92</v>
      </c>
      <c r="H152" s="5" t="s">
        <v>415</v>
      </c>
      <c r="I152" s="33">
        <f>IF('Model 1'!$B$330="C",$B$5*(1+'Model 1'!$B$329)^(V152-1),IF('Model 1'!$B$330="S",$B$5*(1+'Model 1'!$B$329*(V152-1)),$B$5))</f>
        <v>427.72826605385359</v>
      </c>
      <c r="J152" s="16">
        <f t="shared" ref="J152:K152" si="474">J151</f>
        <v>0.52347225741415115</v>
      </c>
      <c r="K152" s="16">
        <f t="shared" si="474"/>
        <v>0.96916776256557036</v>
      </c>
      <c r="L152" s="16">
        <f t="shared" ref="L152:M152" si="475">L151</f>
        <v>0.98624335465829094</v>
      </c>
      <c r="M152" s="16">
        <f t="shared" si="475"/>
        <v>1.8351169303884849</v>
      </c>
      <c r="N152" s="16">
        <f>INDEX('Model 1'!EMBLEMFac9Fac18,MATCH(I152,'Model 1'!$A$45:$A$74,1),MATCH($D$5,'Model 1'!$C$44:$G$44,0))</f>
        <v>0.57345782300694315</v>
      </c>
      <c r="O152" s="16">
        <f>INDEX('Model 1'!EMBLEMFac21Fac18,MATCH(I152,'Model 1'!$A$80:$A$109,1),MATCH($D$4,'Model 1'!$C$79:$F$79,0))</f>
        <v>0.8512053780955311</v>
      </c>
      <c r="P152" s="16">
        <f t="shared" ref="P152:Q152" si="476">P151</f>
        <v>0.96967377967050727</v>
      </c>
      <c r="Q152" s="16">
        <f t="shared" si="476"/>
        <v>0.98034764327780921</v>
      </c>
      <c r="R152" s="16">
        <f t="shared" ref="R152" si="477">R151</f>
        <v>1.004679405109753</v>
      </c>
      <c r="S152" s="16">
        <f>IFERROR(INDEX('Model 1'!EMBLEMFac21Fac26,MATCH(H152,'Model 1'!$H$203:$H$324,0),MATCH($D$4,'Model 1'!$C$202:$F$202,0)),S151)</f>
        <v>1.2348455492762502</v>
      </c>
      <c r="T152" s="16">
        <f t="shared" si="397"/>
        <v>0.52859396983520879</v>
      </c>
      <c r="V152" s="34">
        <f t="shared" si="449"/>
        <v>13</v>
      </c>
    </row>
    <row r="153" spans="7:22" x14ac:dyDescent="0.3">
      <c r="G153" s="18">
        <f t="shared" si="444"/>
        <v>92</v>
      </c>
      <c r="H153" s="5" t="s">
        <v>416</v>
      </c>
      <c r="I153" s="33">
        <f>IF('Model 1'!$B$330="C",$B$5*(1+'Model 1'!$B$329)^(V153-1),IF('Model 1'!$B$330="S",$B$5*(1+'Model 1'!$B$329*(V153-1)),$B$5))</f>
        <v>427.72826605385359</v>
      </c>
      <c r="J153" s="16">
        <f t="shared" ref="J153:K153" si="478">J152</f>
        <v>0.52347225741415115</v>
      </c>
      <c r="K153" s="16">
        <f t="shared" si="478"/>
        <v>0.96916776256557036</v>
      </c>
      <c r="L153" s="16">
        <f t="shared" ref="L153:M153" si="479">L152</f>
        <v>0.98624335465829094</v>
      </c>
      <c r="M153" s="16">
        <f t="shared" si="479"/>
        <v>1.8351169303884849</v>
      </c>
      <c r="N153" s="16">
        <f>INDEX('Model 1'!EMBLEMFac9Fac18,MATCH(I153,'Model 1'!$A$45:$A$74,1),MATCH($D$5,'Model 1'!$C$44:$G$44,0))</f>
        <v>0.57345782300694315</v>
      </c>
      <c r="O153" s="16">
        <f>INDEX('Model 1'!EMBLEMFac21Fac18,MATCH(I153,'Model 1'!$A$80:$A$109,1),MATCH($D$4,'Model 1'!$C$79:$F$79,0))</f>
        <v>0.8512053780955311</v>
      </c>
      <c r="P153" s="16">
        <f t="shared" ref="P153:Q153" si="480">P152</f>
        <v>0.96967377967050727</v>
      </c>
      <c r="Q153" s="16">
        <f t="shared" si="480"/>
        <v>0.98034764327780921</v>
      </c>
      <c r="R153" s="16">
        <f t="shared" ref="R153" si="481">R152</f>
        <v>1.004679405109753</v>
      </c>
      <c r="S153" s="16">
        <f>IFERROR(INDEX('Model 1'!EMBLEMFac21Fac26,MATCH(H153,'Model 1'!$H$203:$H$324,0),MATCH($D$4,'Model 1'!$C$202:$F$202,0)),S152)</f>
        <v>1.2348455492762502</v>
      </c>
      <c r="T153" s="16">
        <f t="shared" si="397"/>
        <v>0.52859396983520879</v>
      </c>
      <c r="V153" s="34">
        <f t="shared" si="449"/>
        <v>13</v>
      </c>
    </row>
    <row r="154" spans="7:22" x14ac:dyDescent="0.3">
      <c r="G154" s="18">
        <f t="shared" si="444"/>
        <v>92</v>
      </c>
      <c r="H154" s="5" t="s">
        <v>417</v>
      </c>
      <c r="I154" s="33">
        <f>IF('Model 1'!$B$330="C",$B$5*(1+'Model 1'!$B$329)^(V154-1),IF('Model 1'!$B$330="S",$B$5*(1+'Model 1'!$B$329*(V154-1)),$B$5))</f>
        <v>427.72826605385359</v>
      </c>
      <c r="J154" s="16">
        <f t="shared" ref="J154:K154" si="482">J153</f>
        <v>0.52347225741415115</v>
      </c>
      <c r="K154" s="16">
        <f t="shared" si="482"/>
        <v>0.96916776256557036</v>
      </c>
      <c r="L154" s="16">
        <f t="shared" ref="L154:M154" si="483">L153</f>
        <v>0.98624335465829094</v>
      </c>
      <c r="M154" s="16">
        <f t="shared" si="483"/>
        <v>1.8351169303884849</v>
      </c>
      <c r="N154" s="16">
        <f>INDEX('Model 1'!EMBLEMFac9Fac18,MATCH(I154,'Model 1'!$A$45:$A$74,1),MATCH($D$5,'Model 1'!$C$44:$G$44,0))</f>
        <v>0.57345782300694315</v>
      </c>
      <c r="O154" s="16">
        <f>INDEX('Model 1'!EMBLEMFac21Fac18,MATCH(I154,'Model 1'!$A$80:$A$109,1),MATCH($D$4,'Model 1'!$C$79:$F$79,0))</f>
        <v>0.8512053780955311</v>
      </c>
      <c r="P154" s="16">
        <f t="shared" ref="P154:Q154" si="484">P153</f>
        <v>0.96967377967050727</v>
      </c>
      <c r="Q154" s="16">
        <f t="shared" si="484"/>
        <v>0.98034764327780921</v>
      </c>
      <c r="R154" s="16">
        <f t="shared" ref="R154" si="485">R153</f>
        <v>1.004679405109753</v>
      </c>
      <c r="S154" s="16">
        <f>IFERROR(INDEX('Model 1'!EMBLEMFac21Fac26,MATCH(H154,'Model 1'!$H$203:$H$324,0),MATCH($D$4,'Model 1'!$C$202:$F$202,0)),S153)</f>
        <v>1.2348455492762502</v>
      </c>
      <c r="T154" s="16">
        <f t="shared" si="397"/>
        <v>0.52859396983520879</v>
      </c>
      <c r="V154" s="34">
        <f t="shared" si="449"/>
        <v>13</v>
      </c>
    </row>
    <row r="155" spans="7:22" x14ac:dyDescent="0.3">
      <c r="G155" s="18">
        <f t="shared" si="444"/>
        <v>92</v>
      </c>
      <c r="H155" s="5" t="s">
        <v>418</v>
      </c>
      <c r="I155" s="33">
        <f>IF('Model 1'!$B$330="C",$B$5*(1+'Model 1'!$B$329)^(V155-1),IF('Model 1'!$B$330="S",$B$5*(1+'Model 1'!$B$329*(V155-1)),$B$5))</f>
        <v>427.72826605385359</v>
      </c>
      <c r="J155" s="16">
        <f t="shared" ref="J155:K155" si="486">J154</f>
        <v>0.52347225741415115</v>
      </c>
      <c r="K155" s="16">
        <f t="shared" si="486"/>
        <v>0.96916776256557036</v>
      </c>
      <c r="L155" s="16">
        <f t="shared" ref="L155:M155" si="487">L154</f>
        <v>0.98624335465829094</v>
      </c>
      <c r="M155" s="16">
        <f t="shared" si="487"/>
        <v>1.8351169303884849</v>
      </c>
      <c r="N155" s="16">
        <f>INDEX('Model 1'!EMBLEMFac9Fac18,MATCH(I155,'Model 1'!$A$45:$A$74,1),MATCH($D$5,'Model 1'!$C$44:$G$44,0))</f>
        <v>0.57345782300694315</v>
      </c>
      <c r="O155" s="16">
        <f>INDEX('Model 1'!EMBLEMFac21Fac18,MATCH(I155,'Model 1'!$A$80:$A$109,1),MATCH($D$4,'Model 1'!$C$79:$F$79,0))</f>
        <v>0.8512053780955311</v>
      </c>
      <c r="P155" s="16">
        <f t="shared" ref="P155:Q155" si="488">P154</f>
        <v>0.96967377967050727</v>
      </c>
      <c r="Q155" s="16">
        <f t="shared" si="488"/>
        <v>0.98034764327780921</v>
      </c>
      <c r="R155" s="16">
        <f t="shared" ref="R155" si="489">R154</f>
        <v>1.004679405109753</v>
      </c>
      <c r="S155" s="16">
        <f>IFERROR(INDEX('Model 1'!EMBLEMFac21Fac26,MATCH(H155,'Model 1'!$H$203:$H$324,0),MATCH($D$4,'Model 1'!$C$202:$F$202,0)),S154)</f>
        <v>1.2348455492762502</v>
      </c>
      <c r="T155" s="16">
        <f t="shared" si="397"/>
        <v>0.52859396983520879</v>
      </c>
      <c r="V155" s="34">
        <f t="shared" si="449"/>
        <v>13</v>
      </c>
    </row>
    <row r="156" spans="7:22" x14ac:dyDescent="0.3">
      <c r="G156" s="18">
        <f t="shared" si="444"/>
        <v>92</v>
      </c>
      <c r="H156" s="5" t="s">
        <v>419</v>
      </c>
      <c r="I156" s="33">
        <f>IF('Model 1'!$B$330="C",$B$5*(1+'Model 1'!$B$329)^(V156-1),IF('Model 1'!$B$330="S",$B$5*(1+'Model 1'!$B$329*(V156-1)),$B$5))</f>
        <v>427.72826605385359</v>
      </c>
      <c r="J156" s="16">
        <f t="shared" ref="J156:K156" si="490">J155</f>
        <v>0.52347225741415115</v>
      </c>
      <c r="K156" s="16">
        <f t="shared" si="490"/>
        <v>0.96916776256557036</v>
      </c>
      <c r="L156" s="16">
        <f t="shared" ref="L156:M156" si="491">L155</f>
        <v>0.98624335465829094</v>
      </c>
      <c r="M156" s="16">
        <f t="shared" si="491"/>
        <v>1.8351169303884849</v>
      </c>
      <c r="N156" s="16">
        <f>INDEX('Model 1'!EMBLEMFac9Fac18,MATCH(I156,'Model 1'!$A$45:$A$74,1),MATCH($D$5,'Model 1'!$C$44:$G$44,0))</f>
        <v>0.57345782300694315</v>
      </c>
      <c r="O156" s="16">
        <f>INDEX('Model 1'!EMBLEMFac21Fac18,MATCH(I156,'Model 1'!$A$80:$A$109,1),MATCH($D$4,'Model 1'!$C$79:$F$79,0))</f>
        <v>0.8512053780955311</v>
      </c>
      <c r="P156" s="16">
        <f t="shared" ref="P156:Q156" si="492">P155</f>
        <v>0.96967377967050727</v>
      </c>
      <c r="Q156" s="16">
        <f t="shared" si="492"/>
        <v>0.98034764327780921</v>
      </c>
      <c r="R156" s="16">
        <f t="shared" ref="R156" si="493">R155</f>
        <v>1.004679405109753</v>
      </c>
      <c r="S156" s="16">
        <f>IFERROR(INDEX('Model 1'!EMBLEMFac21Fac26,MATCH(H156,'Model 1'!$H$203:$H$324,0),MATCH($D$4,'Model 1'!$C$202:$F$202,0)),S155)</f>
        <v>1.2348455492762502</v>
      </c>
      <c r="T156" s="16">
        <f t="shared" si="397"/>
        <v>0.52859396983520879</v>
      </c>
      <c r="V156" s="34">
        <f t="shared" si="449"/>
        <v>13</v>
      </c>
    </row>
    <row r="157" spans="7:22" x14ac:dyDescent="0.3">
      <c r="G157" s="18">
        <f t="shared" si="444"/>
        <v>92</v>
      </c>
      <c r="H157" s="5" t="s">
        <v>420</v>
      </c>
      <c r="I157" s="33">
        <f>IF('Model 1'!$B$330="C",$B$5*(1+'Model 1'!$B$329)^(V157-1),IF('Model 1'!$B$330="S",$B$5*(1+'Model 1'!$B$329*(V157-1)),$B$5))</f>
        <v>427.72826605385359</v>
      </c>
      <c r="J157" s="16">
        <f t="shared" ref="J157:K157" si="494">J156</f>
        <v>0.52347225741415115</v>
      </c>
      <c r="K157" s="16">
        <f t="shared" si="494"/>
        <v>0.96916776256557036</v>
      </c>
      <c r="L157" s="16">
        <f t="shared" ref="L157:M157" si="495">L156</f>
        <v>0.98624335465829094</v>
      </c>
      <c r="M157" s="16">
        <f t="shared" si="495"/>
        <v>1.8351169303884849</v>
      </c>
      <c r="N157" s="16">
        <f>INDEX('Model 1'!EMBLEMFac9Fac18,MATCH(I157,'Model 1'!$A$45:$A$74,1),MATCH($D$5,'Model 1'!$C$44:$G$44,0))</f>
        <v>0.57345782300694315</v>
      </c>
      <c r="O157" s="16">
        <f>INDEX('Model 1'!EMBLEMFac21Fac18,MATCH(I157,'Model 1'!$A$80:$A$109,1),MATCH($D$4,'Model 1'!$C$79:$F$79,0))</f>
        <v>0.8512053780955311</v>
      </c>
      <c r="P157" s="16">
        <f t="shared" ref="P157:Q157" si="496">P156</f>
        <v>0.96967377967050727</v>
      </c>
      <c r="Q157" s="16">
        <f t="shared" si="496"/>
        <v>0.98034764327780921</v>
      </c>
      <c r="R157" s="16">
        <f t="shared" ref="R157" si="497">R156</f>
        <v>1.004679405109753</v>
      </c>
      <c r="S157" s="16">
        <f>IFERROR(INDEX('Model 1'!EMBLEMFac21Fac26,MATCH(H157,'Model 1'!$H$203:$H$324,0),MATCH($D$4,'Model 1'!$C$202:$F$202,0)),S156)</f>
        <v>1.2348455492762502</v>
      </c>
      <c r="T157" s="16">
        <f t="shared" si="397"/>
        <v>0.52859396983520879</v>
      </c>
      <c r="V157" s="34">
        <f t="shared" si="449"/>
        <v>13</v>
      </c>
    </row>
    <row r="158" spans="7:22" x14ac:dyDescent="0.3">
      <c r="G158" s="18">
        <f t="shared" si="444"/>
        <v>92</v>
      </c>
      <c r="H158" s="5" t="s">
        <v>421</v>
      </c>
      <c r="I158" s="33">
        <f>IF('Model 1'!$B$330="C",$B$5*(1+'Model 1'!$B$329)^(V158-1),IF('Model 1'!$B$330="S",$B$5*(1+'Model 1'!$B$329*(V158-1)),$B$5))</f>
        <v>427.72826605385359</v>
      </c>
      <c r="J158" s="16">
        <f t="shared" ref="J158:K158" si="498">J157</f>
        <v>0.52347225741415115</v>
      </c>
      <c r="K158" s="16">
        <f t="shared" si="498"/>
        <v>0.96916776256557036</v>
      </c>
      <c r="L158" s="16">
        <f t="shared" ref="L158:M158" si="499">L157</f>
        <v>0.98624335465829094</v>
      </c>
      <c r="M158" s="16">
        <f t="shared" si="499"/>
        <v>1.8351169303884849</v>
      </c>
      <c r="N158" s="16">
        <f>INDEX('Model 1'!EMBLEMFac9Fac18,MATCH(I158,'Model 1'!$A$45:$A$74,1),MATCH($D$5,'Model 1'!$C$44:$G$44,0))</f>
        <v>0.57345782300694315</v>
      </c>
      <c r="O158" s="16">
        <f>INDEX('Model 1'!EMBLEMFac21Fac18,MATCH(I158,'Model 1'!$A$80:$A$109,1),MATCH($D$4,'Model 1'!$C$79:$F$79,0))</f>
        <v>0.8512053780955311</v>
      </c>
      <c r="P158" s="16">
        <f t="shared" ref="P158:Q158" si="500">P157</f>
        <v>0.96967377967050727</v>
      </c>
      <c r="Q158" s="16">
        <f t="shared" si="500"/>
        <v>0.98034764327780921</v>
      </c>
      <c r="R158" s="16">
        <f t="shared" ref="R158" si="501">R157</f>
        <v>1.004679405109753</v>
      </c>
      <c r="S158" s="16">
        <f>IFERROR(INDEX('Model 1'!EMBLEMFac21Fac26,MATCH(H158,'Model 1'!$H$203:$H$324,0),MATCH($D$4,'Model 1'!$C$202:$F$202,0)),S157)</f>
        <v>1.2348455492762502</v>
      </c>
      <c r="T158" s="16">
        <f t="shared" si="397"/>
        <v>0.52859396983520879</v>
      </c>
      <c r="V158" s="34">
        <f t="shared" si="449"/>
        <v>13</v>
      </c>
    </row>
    <row r="159" spans="7:22" x14ac:dyDescent="0.3">
      <c r="G159" s="18">
        <f t="shared" si="444"/>
        <v>92</v>
      </c>
      <c r="H159" s="5" t="s">
        <v>422</v>
      </c>
      <c r="I159" s="33">
        <f>IF('Model 1'!$B$330="C",$B$5*(1+'Model 1'!$B$329)^(V159-1),IF('Model 1'!$B$330="S",$B$5*(1+'Model 1'!$B$329*(V159-1)),$B$5))</f>
        <v>427.72826605385359</v>
      </c>
      <c r="J159" s="16">
        <f t="shared" ref="J159:K159" si="502">J158</f>
        <v>0.52347225741415115</v>
      </c>
      <c r="K159" s="16">
        <f t="shared" si="502"/>
        <v>0.96916776256557036</v>
      </c>
      <c r="L159" s="16">
        <f t="shared" ref="L159:M159" si="503">L158</f>
        <v>0.98624335465829094</v>
      </c>
      <c r="M159" s="16">
        <f t="shared" si="503"/>
        <v>1.8351169303884849</v>
      </c>
      <c r="N159" s="16">
        <f>INDEX('Model 1'!EMBLEMFac9Fac18,MATCH(I159,'Model 1'!$A$45:$A$74,1),MATCH($D$5,'Model 1'!$C$44:$G$44,0))</f>
        <v>0.57345782300694315</v>
      </c>
      <c r="O159" s="16">
        <f>INDEX('Model 1'!EMBLEMFac21Fac18,MATCH(I159,'Model 1'!$A$80:$A$109,1),MATCH($D$4,'Model 1'!$C$79:$F$79,0))</f>
        <v>0.8512053780955311</v>
      </c>
      <c r="P159" s="16">
        <f t="shared" ref="P159:Q159" si="504">P158</f>
        <v>0.96967377967050727</v>
      </c>
      <c r="Q159" s="16">
        <f t="shared" si="504"/>
        <v>0.98034764327780921</v>
      </c>
      <c r="R159" s="16">
        <f t="shared" ref="R159" si="505">R158</f>
        <v>1.004679405109753</v>
      </c>
      <c r="S159" s="16">
        <f>IFERROR(INDEX('Model 1'!EMBLEMFac21Fac26,MATCH(H159,'Model 1'!$H$203:$H$324,0),MATCH($D$4,'Model 1'!$C$202:$F$202,0)),S158)</f>
        <v>1.2348455492762502</v>
      </c>
      <c r="T159" s="16">
        <f t="shared" si="397"/>
        <v>0.52859396983520879</v>
      </c>
      <c r="V159" s="34">
        <f t="shared" si="449"/>
        <v>13</v>
      </c>
    </row>
    <row r="160" spans="7:22" x14ac:dyDescent="0.3">
      <c r="G160" s="18">
        <f t="shared" si="444"/>
        <v>93</v>
      </c>
      <c r="H160" s="5" t="s">
        <v>423</v>
      </c>
      <c r="I160" s="33">
        <f>IF('Model 1'!$B$330="C",$B$5*(1+'Model 1'!$B$329)^(V160-1),IF('Model 1'!$B$330="S",$B$5*(1+'Model 1'!$B$329*(V160-1)),$B$5))</f>
        <v>440.56011403546916</v>
      </c>
      <c r="J160" s="16">
        <f t="shared" ref="J160:K160" si="506">J159</f>
        <v>0.52347225741415115</v>
      </c>
      <c r="K160" s="16">
        <f t="shared" si="506"/>
        <v>0.96916776256557036</v>
      </c>
      <c r="L160" s="16">
        <f t="shared" ref="L160:M160" si="507">L159</f>
        <v>0.98624335465829094</v>
      </c>
      <c r="M160" s="16">
        <f t="shared" si="507"/>
        <v>1.8351169303884849</v>
      </c>
      <c r="N160" s="16">
        <f>INDEX('Model 1'!EMBLEMFac9Fac18,MATCH(I160,'Model 1'!$A$45:$A$74,1),MATCH($D$5,'Model 1'!$C$44:$G$44,0))</f>
        <v>0.57345782300694315</v>
      </c>
      <c r="O160" s="16">
        <f>INDEX('Model 1'!EMBLEMFac21Fac18,MATCH(I160,'Model 1'!$A$80:$A$109,1),MATCH($D$4,'Model 1'!$C$79:$F$79,0))</f>
        <v>0.8512053780955311</v>
      </c>
      <c r="P160" s="16">
        <f t="shared" ref="P160:Q160" si="508">P159</f>
        <v>0.96967377967050727</v>
      </c>
      <c r="Q160" s="16">
        <f t="shared" si="508"/>
        <v>0.98034764327780921</v>
      </c>
      <c r="R160" s="16">
        <f t="shared" ref="R160" si="509">R159</f>
        <v>1.004679405109753</v>
      </c>
      <c r="S160" s="16">
        <f>IFERROR(INDEX('Model 1'!EMBLEMFac21Fac26,MATCH(H160,'Model 1'!$H$203:$H$324,0),MATCH($D$4,'Model 1'!$C$202:$F$202,0)),S159)</f>
        <v>1.2348455492762502</v>
      </c>
      <c r="T160" s="16">
        <f t="shared" si="397"/>
        <v>0.52859396983520879</v>
      </c>
      <c r="V160" s="34">
        <f t="shared" si="449"/>
        <v>14</v>
      </c>
    </row>
    <row r="161" spans="7:22" x14ac:dyDescent="0.3">
      <c r="G161" s="18">
        <f t="shared" si="444"/>
        <v>93</v>
      </c>
      <c r="H161" s="5" t="s">
        <v>424</v>
      </c>
      <c r="I161" s="33">
        <f>IF('Model 1'!$B$330="C",$B$5*(1+'Model 1'!$B$329)^(V161-1),IF('Model 1'!$B$330="S",$B$5*(1+'Model 1'!$B$329*(V161-1)),$B$5))</f>
        <v>440.56011403546916</v>
      </c>
      <c r="J161" s="16">
        <f t="shared" ref="J161:K161" si="510">J160</f>
        <v>0.52347225741415115</v>
      </c>
      <c r="K161" s="16">
        <f t="shared" si="510"/>
        <v>0.96916776256557036</v>
      </c>
      <c r="L161" s="16">
        <f t="shared" ref="L161:M161" si="511">L160</f>
        <v>0.98624335465829094</v>
      </c>
      <c r="M161" s="16">
        <f t="shared" si="511"/>
        <v>1.8351169303884849</v>
      </c>
      <c r="N161" s="16">
        <f>INDEX('Model 1'!EMBLEMFac9Fac18,MATCH(I161,'Model 1'!$A$45:$A$74,1),MATCH($D$5,'Model 1'!$C$44:$G$44,0))</f>
        <v>0.57345782300694315</v>
      </c>
      <c r="O161" s="16">
        <f>INDEX('Model 1'!EMBLEMFac21Fac18,MATCH(I161,'Model 1'!$A$80:$A$109,1),MATCH($D$4,'Model 1'!$C$79:$F$79,0))</f>
        <v>0.8512053780955311</v>
      </c>
      <c r="P161" s="16">
        <f t="shared" ref="P161:Q161" si="512">P160</f>
        <v>0.96967377967050727</v>
      </c>
      <c r="Q161" s="16">
        <f t="shared" si="512"/>
        <v>0.98034764327780921</v>
      </c>
      <c r="R161" s="16">
        <f t="shared" ref="R161" si="513">R160</f>
        <v>1.004679405109753</v>
      </c>
      <c r="S161" s="16">
        <f>IFERROR(INDEX('Model 1'!EMBLEMFac21Fac26,MATCH(H161,'Model 1'!$H$203:$H$324,0),MATCH($D$4,'Model 1'!$C$202:$F$202,0)),S160)</f>
        <v>1.2348455492762502</v>
      </c>
      <c r="T161" s="16">
        <f t="shared" si="397"/>
        <v>0.52859396983520879</v>
      </c>
      <c r="V161" s="34">
        <f t="shared" si="449"/>
        <v>14</v>
      </c>
    </row>
    <row r="162" spans="7:22" x14ac:dyDescent="0.3">
      <c r="G162" s="18">
        <f t="shared" si="444"/>
        <v>93</v>
      </c>
      <c r="H162" s="5" t="s">
        <v>425</v>
      </c>
      <c r="I162" s="33">
        <f>IF('Model 1'!$B$330="C",$B$5*(1+'Model 1'!$B$329)^(V162-1),IF('Model 1'!$B$330="S",$B$5*(1+'Model 1'!$B$329*(V162-1)),$B$5))</f>
        <v>440.56011403546916</v>
      </c>
      <c r="J162" s="16">
        <f t="shared" ref="J162:K162" si="514">J161</f>
        <v>0.52347225741415115</v>
      </c>
      <c r="K162" s="16">
        <f t="shared" si="514"/>
        <v>0.96916776256557036</v>
      </c>
      <c r="L162" s="16">
        <f t="shared" ref="L162:M162" si="515">L161</f>
        <v>0.98624335465829094</v>
      </c>
      <c r="M162" s="16">
        <f t="shared" si="515"/>
        <v>1.8351169303884849</v>
      </c>
      <c r="N162" s="16">
        <f>INDEX('Model 1'!EMBLEMFac9Fac18,MATCH(I162,'Model 1'!$A$45:$A$74,1),MATCH($D$5,'Model 1'!$C$44:$G$44,0))</f>
        <v>0.57345782300694315</v>
      </c>
      <c r="O162" s="16">
        <f>INDEX('Model 1'!EMBLEMFac21Fac18,MATCH(I162,'Model 1'!$A$80:$A$109,1),MATCH($D$4,'Model 1'!$C$79:$F$79,0))</f>
        <v>0.8512053780955311</v>
      </c>
      <c r="P162" s="16">
        <f t="shared" ref="P162:Q162" si="516">P161</f>
        <v>0.96967377967050727</v>
      </c>
      <c r="Q162" s="16">
        <f t="shared" si="516"/>
        <v>0.98034764327780921</v>
      </c>
      <c r="R162" s="16">
        <f t="shared" ref="R162" si="517">R161</f>
        <v>1.004679405109753</v>
      </c>
      <c r="S162" s="16">
        <f>IFERROR(INDEX('Model 1'!EMBLEMFac21Fac26,MATCH(H162,'Model 1'!$H$203:$H$324,0),MATCH($D$4,'Model 1'!$C$202:$F$202,0)),S161)</f>
        <v>1.2348455492762502</v>
      </c>
      <c r="T162" s="16">
        <f t="shared" si="397"/>
        <v>0.52859396983520879</v>
      </c>
      <c r="V162" s="34">
        <f t="shared" si="449"/>
        <v>14</v>
      </c>
    </row>
    <row r="163" spans="7:22" x14ac:dyDescent="0.3">
      <c r="G163" s="18">
        <f t="shared" si="444"/>
        <v>93</v>
      </c>
      <c r="H163" s="5" t="s">
        <v>426</v>
      </c>
      <c r="I163" s="33">
        <f>IF('Model 1'!$B$330="C",$B$5*(1+'Model 1'!$B$329)^(V163-1),IF('Model 1'!$B$330="S",$B$5*(1+'Model 1'!$B$329*(V163-1)),$B$5))</f>
        <v>440.56011403546916</v>
      </c>
      <c r="J163" s="16">
        <f t="shared" ref="J163:K163" si="518">J162</f>
        <v>0.52347225741415115</v>
      </c>
      <c r="K163" s="16">
        <f t="shared" si="518"/>
        <v>0.96916776256557036</v>
      </c>
      <c r="L163" s="16">
        <f t="shared" ref="L163:M163" si="519">L162</f>
        <v>0.98624335465829094</v>
      </c>
      <c r="M163" s="16">
        <f t="shared" si="519"/>
        <v>1.8351169303884849</v>
      </c>
      <c r="N163" s="16">
        <f>INDEX('Model 1'!EMBLEMFac9Fac18,MATCH(I163,'Model 1'!$A$45:$A$74,1),MATCH($D$5,'Model 1'!$C$44:$G$44,0))</f>
        <v>0.57345782300694315</v>
      </c>
      <c r="O163" s="16">
        <f>INDEX('Model 1'!EMBLEMFac21Fac18,MATCH(I163,'Model 1'!$A$80:$A$109,1),MATCH($D$4,'Model 1'!$C$79:$F$79,0))</f>
        <v>0.8512053780955311</v>
      </c>
      <c r="P163" s="16">
        <f t="shared" ref="P163:Q163" si="520">P162</f>
        <v>0.96967377967050727</v>
      </c>
      <c r="Q163" s="16">
        <f t="shared" si="520"/>
        <v>0.98034764327780921</v>
      </c>
      <c r="R163" s="16">
        <f t="shared" ref="R163" si="521">R162</f>
        <v>1.004679405109753</v>
      </c>
      <c r="S163" s="16">
        <f>IFERROR(INDEX('Model 1'!EMBLEMFac21Fac26,MATCH(H163,'Model 1'!$H$203:$H$324,0),MATCH($D$4,'Model 1'!$C$202:$F$202,0)),S162)</f>
        <v>1.2348455492762502</v>
      </c>
      <c r="T163" s="16">
        <f t="shared" si="397"/>
        <v>0.52859396983520879</v>
      </c>
      <c r="V163" s="34">
        <f t="shared" si="449"/>
        <v>14</v>
      </c>
    </row>
    <row r="164" spans="7:22" x14ac:dyDescent="0.3">
      <c r="G164" s="18">
        <f t="shared" si="444"/>
        <v>93</v>
      </c>
      <c r="H164" s="5" t="s">
        <v>427</v>
      </c>
      <c r="I164" s="33">
        <f>IF('Model 1'!$B$330="C",$B$5*(1+'Model 1'!$B$329)^(V164-1),IF('Model 1'!$B$330="S",$B$5*(1+'Model 1'!$B$329*(V164-1)),$B$5))</f>
        <v>440.56011403546916</v>
      </c>
      <c r="J164" s="16">
        <f t="shared" ref="J164:K164" si="522">J163</f>
        <v>0.52347225741415115</v>
      </c>
      <c r="K164" s="16">
        <f t="shared" si="522"/>
        <v>0.96916776256557036</v>
      </c>
      <c r="L164" s="16">
        <f t="shared" ref="L164:M164" si="523">L163</f>
        <v>0.98624335465829094</v>
      </c>
      <c r="M164" s="16">
        <f t="shared" si="523"/>
        <v>1.8351169303884849</v>
      </c>
      <c r="N164" s="16">
        <f>INDEX('Model 1'!EMBLEMFac9Fac18,MATCH(I164,'Model 1'!$A$45:$A$74,1),MATCH($D$5,'Model 1'!$C$44:$G$44,0))</f>
        <v>0.57345782300694315</v>
      </c>
      <c r="O164" s="16">
        <f>INDEX('Model 1'!EMBLEMFac21Fac18,MATCH(I164,'Model 1'!$A$80:$A$109,1),MATCH($D$4,'Model 1'!$C$79:$F$79,0))</f>
        <v>0.8512053780955311</v>
      </c>
      <c r="P164" s="16">
        <f t="shared" ref="P164:Q164" si="524">P163</f>
        <v>0.96967377967050727</v>
      </c>
      <c r="Q164" s="16">
        <f t="shared" si="524"/>
        <v>0.98034764327780921</v>
      </c>
      <c r="R164" s="16">
        <f t="shared" ref="R164" si="525">R163</f>
        <v>1.004679405109753</v>
      </c>
      <c r="S164" s="16">
        <f>IFERROR(INDEX('Model 1'!EMBLEMFac21Fac26,MATCH(H164,'Model 1'!$H$203:$H$324,0),MATCH($D$4,'Model 1'!$C$202:$F$202,0)),S163)</f>
        <v>1.2348455492762502</v>
      </c>
      <c r="T164" s="16">
        <f t="shared" si="397"/>
        <v>0.52859396983520879</v>
      </c>
      <c r="V164" s="34">
        <f t="shared" si="449"/>
        <v>14</v>
      </c>
    </row>
    <row r="165" spans="7:22" x14ac:dyDescent="0.3">
      <c r="G165" s="18">
        <f t="shared" si="444"/>
        <v>93</v>
      </c>
      <c r="H165" s="5" t="s">
        <v>428</v>
      </c>
      <c r="I165" s="33">
        <f>IF('Model 1'!$B$330="C",$B$5*(1+'Model 1'!$B$329)^(V165-1),IF('Model 1'!$B$330="S",$B$5*(1+'Model 1'!$B$329*(V165-1)),$B$5))</f>
        <v>440.56011403546916</v>
      </c>
      <c r="J165" s="16">
        <f t="shared" ref="J165:K165" si="526">J164</f>
        <v>0.52347225741415115</v>
      </c>
      <c r="K165" s="16">
        <f t="shared" si="526"/>
        <v>0.96916776256557036</v>
      </c>
      <c r="L165" s="16">
        <f t="shared" ref="L165:M165" si="527">L164</f>
        <v>0.98624335465829094</v>
      </c>
      <c r="M165" s="16">
        <f t="shared" si="527"/>
        <v>1.8351169303884849</v>
      </c>
      <c r="N165" s="16">
        <f>INDEX('Model 1'!EMBLEMFac9Fac18,MATCH(I165,'Model 1'!$A$45:$A$74,1),MATCH($D$5,'Model 1'!$C$44:$G$44,0))</f>
        <v>0.57345782300694315</v>
      </c>
      <c r="O165" s="16">
        <f>INDEX('Model 1'!EMBLEMFac21Fac18,MATCH(I165,'Model 1'!$A$80:$A$109,1),MATCH($D$4,'Model 1'!$C$79:$F$79,0))</f>
        <v>0.8512053780955311</v>
      </c>
      <c r="P165" s="16">
        <f t="shared" ref="P165:Q165" si="528">P164</f>
        <v>0.96967377967050727</v>
      </c>
      <c r="Q165" s="16">
        <f t="shared" si="528"/>
        <v>0.98034764327780921</v>
      </c>
      <c r="R165" s="16">
        <f t="shared" ref="R165" si="529">R164</f>
        <v>1.004679405109753</v>
      </c>
      <c r="S165" s="16">
        <f>IFERROR(INDEX('Model 1'!EMBLEMFac21Fac26,MATCH(H165,'Model 1'!$H$203:$H$324,0),MATCH($D$4,'Model 1'!$C$202:$F$202,0)),S164)</f>
        <v>1.2348455492762502</v>
      </c>
      <c r="T165" s="16">
        <f t="shared" si="397"/>
        <v>0.52859396983520879</v>
      </c>
      <c r="V165" s="34">
        <f t="shared" si="449"/>
        <v>14</v>
      </c>
    </row>
    <row r="166" spans="7:22" x14ac:dyDescent="0.3">
      <c r="G166" s="18">
        <f t="shared" si="444"/>
        <v>93</v>
      </c>
      <c r="H166" s="5" t="s">
        <v>429</v>
      </c>
      <c r="I166" s="33">
        <f>IF('Model 1'!$B$330="C",$B$5*(1+'Model 1'!$B$329)^(V166-1),IF('Model 1'!$B$330="S",$B$5*(1+'Model 1'!$B$329*(V166-1)),$B$5))</f>
        <v>440.56011403546916</v>
      </c>
      <c r="J166" s="16">
        <f t="shared" ref="J166:K166" si="530">J165</f>
        <v>0.52347225741415115</v>
      </c>
      <c r="K166" s="16">
        <f t="shared" si="530"/>
        <v>0.96916776256557036</v>
      </c>
      <c r="L166" s="16">
        <f t="shared" ref="L166:M166" si="531">L165</f>
        <v>0.98624335465829094</v>
      </c>
      <c r="M166" s="16">
        <f t="shared" si="531"/>
        <v>1.8351169303884849</v>
      </c>
      <c r="N166" s="16">
        <f>INDEX('Model 1'!EMBLEMFac9Fac18,MATCH(I166,'Model 1'!$A$45:$A$74,1),MATCH($D$5,'Model 1'!$C$44:$G$44,0))</f>
        <v>0.57345782300694315</v>
      </c>
      <c r="O166" s="16">
        <f>INDEX('Model 1'!EMBLEMFac21Fac18,MATCH(I166,'Model 1'!$A$80:$A$109,1),MATCH($D$4,'Model 1'!$C$79:$F$79,0))</f>
        <v>0.8512053780955311</v>
      </c>
      <c r="P166" s="16">
        <f t="shared" ref="P166:Q166" si="532">P165</f>
        <v>0.96967377967050727</v>
      </c>
      <c r="Q166" s="16">
        <f t="shared" si="532"/>
        <v>0.98034764327780921</v>
      </c>
      <c r="R166" s="16">
        <f t="shared" ref="R166" si="533">R165</f>
        <v>1.004679405109753</v>
      </c>
      <c r="S166" s="16">
        <f>IFERROR(INDEX('Model 1'!EMBLEMFac21Fac26,MATCH(H166,'Model 1'!$H$203:$H$324,0),MATCH($D$4,'Model 1'!$C$202:$F$202,0)),S165)</f>
        <v>1.2348455492762502</v>
      </c>
      <c r="T166" s="16">
        <f t="shared" si="397"/>
        <v>0.52859396983520879</v>
      </c>
      <c r="V166" s="34">
        <f t="shared" si="449"/>
        <v>14</v>
      </c>
    </row>
    <row r="167" spans="7:22" x14ac:dyDescent="0.3">
      <c r="G167" s="18">
        <f t="shared" si="444"/>
        <v>93</v>
      </c>
      <c r="H167" s="5" t="s">
        <v>430</v>
      </c>
      <c r="I167" s="33">
        <f>IF('Model 1'!$B$330="C",$B$5*(1+'Model 1'!$B$329)^(V167-1),IF('Model 1'!$B$330="S",$B$5*(1+'Model 1'!$B$329*(V167-1)),$B$5))</f>
        <v>440.56011403546916</v>
      </c>
      <c r="J167" s="16">
        <f t="shared" ref="J167:K167" si="534">J166</f>
        <v>0.52347225741415115</v>
      </c>
      <c r="K167" s="16">
        <f t="shared" si="534"/>
        <v>0.96916776256557036</v>
      </c>
      <c r="L167" s="16">
        <f t="shared" ref="L167:M167" si="535">L166</f>
        <v>0.98624335465829094</v>
      </c>
      <c r="M167" s="16">
        <f t="shared" si="535"/>
        <v>1.8351169303884849</v>
      </c>
      <c r="N167" s="16">
        <f>INDEX('Model 1'!EMBLEMFac9Fac18,MATCH(I167,'Model 1'!$A$45:$A$74,1),MATCH($D$5,'Model 1'!$C$44:$G$44,0))</f>
        <v>0.57345782300694315</v>
      </c>
      <c r="O167" s="16">
        <f>INDEX('Model 1'!EMBLEMFac21Fac18,MATCH(I167,'Model 1'!$A$80:$A$109,1),MATCH($D$4,'Model 1'!$C$79:$F$79,0))</f>
        <v>0.8512053780955311</v>
      </c>
      <c r="P167" s="16">
        <f t="shared" ref="P167:Q167" si="536">P166</f>
        <v>0.96967377967050727</v>
      </c>
      <c r="Q167" s="16">
        <f t="shared" si="536"/>
        <v>0.98034764327780921</v>
      </c>
      <c r="R167" s="16">
        <f t="shared" ref="R167" si="537">R166</f>
        <v>1.004679405109753</v>
      </c>
      <c r="S167" s="16">
        <f>IFERROR(INDEX('Model 1'!EMBLEMFac21Fac26,MATCH(H167,'Model 1'!$H$203:$H$324,0),MATCH($D$4,'Model 1'!$C$202:$F$202,0)),S166)</f>
        <v>1.2348455492762502</v>
      </c>
      <c r="T167" s="16">
        <f t="shared" si="397"/>
        <v>0.52859396983520879</v>
      </c>
      <c r="V167" s="34">
        <f t="shared" si="449"/>
        <v>14</v>
      </c>
    </row>
    <row r="168" spans="7:22" x14ac:dyDescent="0.3">
      <c r="G168" s="18">
        <f t="shared" si="444"/>
        <v>93</v>
      </c>
      <c r="H168" s="5" t="s">
        <v>431</v>
      </c>
      <c r="I168" s="33">
        <f>IF('Model 1'!$B$330="C",$B$5*(1+'Model 1'!$B$329)^(V168-1),IF('Model 1'!$B$330="S",$B$5*(1+'Model 1'!$B$329*(V168-1)),$B$5))</f>
        <v>440.56011403546916</v>
      </c>
      <c r="J168" s="16">
        <f t="shared" ref="J168:K168" si="538">J167</f>
        <v>0.52347225741415115</v>
      </c>
      <c r="K168" s="16">
        <f t="shared" si="538"/>
        <v>0.96916776256557036</v>
      </c>
      <c r="L168" s="16">
        <f t="shared" ref="L168:M168" si="539">L167</f>
        <v>0.98624335465829094</v>
      </c>
      <c r="M168" s="16">
        <f t="shared" si="539"/>
        <v>1.8351169303884849</v>
      </c>
      <c r="N168" s="16">
        <f>INDEX('Model 1'!EMBLEMFac9Fac18,MATCH(I168,'Model 1'!$A$45:$A$74,1),MATCH($D$5,'Model 1'!$C$44:$G$44,0))</f>
        <v>0.57345782300694315</v>
      </c>
      <c r="O168" s="16">
        <f>INDEX('Model 1'!EMBLEMFac21Fac18,MATCH(I168,'Model 1'!$A$80:$A$109,1),MATCH($D$4,'Model 1'!$C$79:$F$79,0))</f>
        <v>0.8512053780955311</v>
      </c>
      <c r="P168" s="16">
        <f t="shared" ref="P168:Q168" si="540">P167</f>
        <v>0.96967377967050727</v>
      </c>
      <c r="Q168" s="16">
        <f t="shared" si="540"/>
        <v>0.98034764327780921</v>
      </c>
      <c r="R168" s="16">
        <f t="shared" ref="R168" si="541">R167</f>
        <v>1.004679405109753</v>
      </c>
      <c r="S168" s="16">
        <f>IFERROR(INDEX('Model 1'!EMBLEMFac21Fac26,MATCH(H168,'Model 1'!$H$203:$H$324,0),MATCH($D$4,'Model 1'!$C$202:$F$202,0)),S167)</f>
        <v>1.2348455492762502</v>
      </c>
      <c r="T168" s="16">
        <f t="shared" si="397"/>
        <v>0.52859396983520879</v>
      </c>
      <c r="V168" s="34">
        <f t="shared" si="449"/>
        <v>14</v>
      </c>
    </row>
    <row r="169" spans="7:22" x14ac:dyDescent="0.3">
      <c r="G169" s="18">
        <f t="shared" si="444"/>
        <v>93</v>
      </c>
      <c r="H169" s="5" t="s">
        <v>432</v>
      </c>
      <c r="I169" s="33">
        <f>IF('Model 1'!$B$330="C",$B$5*(1+'Model 1'!$B$329)^(V169-1),IF('Model 1'!$B$330="S",$B$5*(1+'Model 1'!$B$329*(V169-1)),$B$5))</f>
        <v>440.56011403546916</v>
      </c>
      <c r="J169" s="16">
        <f t="shared" ref="J169:K169" si="542">J168</f>
        <v>0.52347225741415115</v>
      </c>
      <c r="K169" s="16">
        <f t="shared" si="542"/>
        <v>0.96916776256557036</v>
      </c>
      <c r="L169" s="16">
        <f t="shared" ref="L169:M169" si="543">L168</f>
        <v>0.98624335465829094</v>
      </c>
      <c r="M169" s="16">
        <f t="shared" si="543"/>
        <v>1.8351169303884849</v>
      </c>
      <c r="N169" s="16">
        <f>INDEX('Model 1'!EMBLEMFac9Fac18,MATCH(I169,'Model 1'!$A$45:$A$74,1),MATCH($D$5,'Model 1'!$C$44:$G$44,0))</f>
        <v>0.57345782300694315</v>
      </c>
      <c r="O169" s="16">
        <f>INDEX('Model 1'!EMBLEMFac21Fac18,MATCH(I169,'Model 1'!$A$80:$A$109,1),MATCH($D$4,'Model 1'!$C$79:$F$79,0))</f>
        <v>0.8512053780955311</v>
      </c>
      <c r="P169" s="16">
        <f t="shared" ref="P169:Q169" si="544">P168</f>
        <v>0.96967377967050727</v>
      </c>
      <c r="Q169" s="16">
        <f t="shared" si="544"/>
        <v>0.98034764327780921</v>
      </c>
      <c r="R169" s="16">
        <f t="shared" ref="R169" si="545">R168</f>
        <v>1.004679405109753</v>
      </c>
      <c r="S169" s="16">
        <f>IFERROR(INDEX('Model 1'!EMBLEMFac21Fac26,MATCH(H169,'Model 1'!$H$203:$H$324,0),MATCH($D$4,'Model 1'!$C$202:$F$202,0)),S168)</f>
        <v>1.2348455492762502</v>
      </c>
      <c r="T169" s="16">
        <f t="shared" si="397"/>
        <v>0.52859396983520879</v>
      </c>
      <c r="V169" s="34">
        <f t="shared" si="449"/>
        <v>14</v>
      </c>
    </row>
    <row r="170" spans="7:22" x14ac:dyDescent="0.3">
      <c r="G170" s="18">
        <f t="shared" si="444"/>
        <v>93</v>
      </c>
      <c r="H170" s="5" t="s">
        <v>433</v>
      </c>
      <c r="I170" s="33">
        <f>IF('Model 1'!$B$330="C",$B$5*(1+'Model 1'!$B$329)^(V170-1),IF('Model 1'!$B$330="S",$B$5*(1+'Model 1'!$B$329*(V170-1)),$B$5))</f>
        <v>440.56011403546916</v>
      </c>
      <c r="J170" s="16">
        <f t="shared" ref="J170:K170" si="546">J169</f>
        <v>0.52347225741415115</v>
      </c>
      <c r="K170" s="16">
        <f t="shared" si="546"/>
        <v>0.96916776256557036</v>
      </c>
      <c r="L170" s="16">
        <f t="shared" ref="L170:M170" si="547">L169</f>
        <v>0.98624335465829094</v>
      </c>
      <c r="M170" s="16">
        <f t="shared" si="547"/>
        <v>1.8351169303884849</v>
      </c>
      <c r="N170" s="16">
        <f>INDEX('Model 1'!EMBLEMFac9Fac18,MATCH(I170,'Model 1'!$A$45:$A$74,1),MATCH($D$5,'Model 1'!$C$44:$G$44,0))</f>
        <v>0.57345782300694315</v>
      </c>
      <c r="O170" s="16">
        <f>INDEX('Model 1'!EMBLEMFac21Fac18,MATCH(I170,'Model 1'!$A$80:$A$109,1),MATCH($D$4,'Model 1'!$C$79:$F$79,0))</f>
        <v>0.8512053780955311</v>
      </c>
      <c r="P170" s="16">
        <f t="shared" ref="P170:Q170" si="548">P169</f>
        <v>0.96967377967050727</v>
      </c>
      <c r="Q170" s="16">
        <f t="shared" si="548"/>
        <v>0.98034764327780921</v>
      </c>
      <c r="R170" s="16">
        <f t="shared" ref="R170" si="549">R169</f>
        <v>1.004679405109753</v>
      </c>
      <c r="S170" s="16">
        <f>IFERROR(INDEX('Model 1'!EMBLEMFac21Fac26,MATCH(H170,'Model 1'!$H$203:$H$324,0),MATCH($D$4,'Model 1'!$C$202:$F$202,0)),S169)</f>
        <v>1.2348455492762502</v>
      </c>
      <c r="T170" s="16">
        <f t="shared" si="397"/>
        <v>0.52859396983520879</v>
      </c>
      <c r="V170" s="34">
        <f t="shared" si="449"/>
        <v>14</v>
      </c>
    </row>
    <row r="171" spans="7:22" x14ac:dyDescent="0.3">
      <c r="G171" s="18">
        <f t="shared" si="444"/>
        <v>93</v>
      </c>
      <c r="H171" s="5" t="s">
        <v>434</v>
      </c>
      <c r="I171" s="33">
        <f>IF('Model 1'!$B$330="C",$B$5*(1+'Model 1'!$B$329)^(V171-1),IF('Model 1'!$B$330="S",$B$5*(1+'Model 1'!$B$329*(V171-1)),$B$5))</f>
        <v>440.56011403546916</v>
      </c>
      <c r="J171" s="16">
        <f t="shared" ref="J171:K171" si="550">J170</f>
        <v>0.52347225741415115</v>
      </c>
      <c r="K171" s="16">
        <f t="shared" si="550"/>
        <v>0.96916776256557036</v>
      </c>
      <c r="L171" s="16">
        <f t="shared" ref="L171:M171" si="551">L170</f>
        <v>0.98624335465829094</v>
      </c>
      <c r="M171" s="16">
        <f t="shared" si="551"/>
        <v>1.8351169303884849</v>
      </c>
      <c r="N171" s="16">
        <f>INDEX('Model 1'!EMBLEMFac9Fac18,MATCH(I171,'Model 1'!$A$45:$A$74,1),MATCH($D$5,'Model 1'!$C$44:$G$44,0))</f>
        <v>0.57345782300694315</v>
      </c>
      <c r="O171" s="16">
        <f>INDEX('Model 1'!EMBLEMFac21Fac18,MATCH(I171,'Model 1'!$A$80:$A$109,1),MATCH($D$4,'Model 1'!$C$79:$F$79,0))</f>
        <v>0.8512053780955311</v>
      </c>
      <c r="P171" s="16">
        <f t="shared" ref="P171:Q171" si="552">P170</f>
        <v>0.96967377967050727</v>
      </c>
      <c r="Q171" s="16">
        <f t="shared" si="552"/>
        <v>0.98034764327780921</v>
      </c>
      <c r="R171" s="16">
        <f t="shared" ref="R171" si="553">R170</f>
        <v>1.004679405109753</v>
      </c>
      <c r="S171" s="16">
        <f>IFERROR(INDEX('Model 1'!EMBLEMFac21Fac26,MATCH(H171,'Model 1'!$H$203:$H$324,0),MATCH($D$4,'Model 1'!$C$202:$F$202,0)),S170)</f>
        <v>1.2348455492762502</v>
      </c>
      <c r="T171" s="16">
        <f t="shared" si="397"/>
        <v>0.52859396983520879</v>
      </c>
      <c r="V171" s="34">
        <f t="shared" si="449"/>
        <v>14</v>
      </c>
    </row>
    <row r="172" spans="7:22" x14ac:dyDescent="0.3">
      <c r="G172" s="18">
        <f t="shared" si="444"/>
        <v>94</v>
      </c>
      <c r="H172" s="5" t="s">
        <v>435</v>
      </c>
      <c r="I172" s="33">
        <f>IF('Model 1'!$B$330="C",$B$5*(1+'Model 1'!$B$329)^(V172-1),IF('Model 1'!$B$330="S",$B$5*(1+'Model 1'!$B$329*(V172-1)),$B$5))</f>
        <v>453.77691745653328</v>
      </c>
      <c r="J172" s="16">
        <f t="shared" ref="J172:K172" si="554">J171</f>
        <v>0.52347225741415115</v>
      </c>
      <c r="K172" s="16">
        <f t="shared" si="554"/>
        <v>0.96916776256557036</v>
      </c>
      <c r="L172" s="16">
        <f t="shared" ref="L172:M172" si="555">L171</f>
        <v>0.98624335465829094</v>
      </c>
      <c r="M172" s="16">
        <f t="shared" si="555"/>
        <v>1.8351169303884849</v>
      </c>
      <c r="N172" s="16">
        <f>INDEX('Model 1'!EMBLEMFac9Fac18,MATCH(I172,'Model 1'!$A$45:$A$74,1),MATCH($D$5,'Model 1'!$C$44:$G$44,0))</f>
        <v>0.57345782300694315</v>
      </c>
      <c r="O172" s="16">
        <f>INDEX('Model 1'!EMBLEMFac21Fac18,MATCH(I172,'Model 1'!$A$80:$A$109,1),MATCH($D$4,'Model 1'!$C$79:$F$79,0))</f>
        <v>0.8512053780955311</v>
      </c>
      <c r="P172" s="16">
        <f t="shared" ref="P172:Q172" si="556">P171</f>
        <v>0.96967377967050727</v>
      </c>
      <c r="Q172" s="16">
        <f t="shared" si="556"/>
        <v>0.98034764327780921</v>
      </c>
      <c r="R172" s="16">
        <f t="shared" ref="R172" si="557">R171</f>
        <v>1.004679405109753</v>
      </c>
      <c r="S172" s="16">
        <f>IFERROR(INDEX('Model 1'!EMBLEMFac21Fac26,MATCH(H172,'Model 1'!$H$203:$H$324,0),MATCH($D$4,'Model 1'!$C$202:$F$202,0)),S171)</f>
        <v>1.2348455492762502</v>
      </c>
      <c r="T172" s="16">
        <f t="shared" si="397"/>
        <v>0.52859396983520879</v>
      </c>
      <c r="V172" s="34">
        <f t="shared" si="449"/>
        <v>15</v>
      </c>
    </row>
    <row r="173" spans="7:22" x14ac:dyDescent="0.3">
      <c r="G173" s="18">
        <f t="shared" si="444"/>
        <v>94</v>
      </c>
      <c r="H173" s="5" t="s">
        <v>436</v>
      </c>
      <c r="I173" s="33">
        <f>IF('Model 1'!$B$330="C",$B$5*(1+'Model 1'!$B$329)^(V173-1),IF('Model 1'!$B$330="S",$B$5*(1+'Model 1'!$B$329*(V173-1)),$B$5))</f>
        <v>453.77691745653328</v>
      </c>
      <c r="J173" s="16">
        <f t="shared" ref="J173:K173" si="558">J172</f>
        <v>0.52347225741415115</v>
      </c>
      <c r="K173" s="16">
        <f t="shared" si="558"/>
        <v>0.96916776256557036</v>
      </c>
      <c r="L173" s="16">
        <f t="shared" ref="L173:M173" si="559">L172</f>
        <v>0.98624335465829094</v>
      </c>
      <c r="M173" s="16">
        <f t="shared" si="559"/>
        <v>1.8351169303884849</v>
      </c>
      <c r="N173" s="16">
        <f>INDEX('Model 1'!EMBLEMFac9Fac18,MATCH(I173,'Model 1'!$A$45:$A$74,1),MATCH($D$5,'Model 1'!$C$44:$G$44,0))</f>
        <v>0.57345782300694315</v>
      </c>
      <c r="O173" s="16">
        <f>INDEX('Model 1'!EMBLEMFac21Fac18,MATCH(I173,'Model 1'!$A$80:$A$109,1),MATCH($D$4,'Model 1'!$C$79:$F$79,0))</f>
        <v>0.8512053780955311</v>
      </c>
      <c r="P173" s="16">
        <f t="shared" ref="P173:Q173" si="560">P172</f>
        <v>0.96967377967050727</v>
      </c>
      <c r="Q173" s="16">
        <f t="shared" si="560"/>
        <v>0.98034764327780921</v>
      </c>
      <c r="R173" s="16">
        <f t="shared" ref="R173" si="561">R172</f>
        <v>1.004679405109753</v>
      </c>
      <c r="S173" s="16">
        <f>IFERROR(INDEX('Model 1'!EMBLEMFac21Fac26,MATCH(H173,'Model 1'!$H$203:$H$324,0),MATCH($D$4,'Model 1'!$C$202:$F$202,0)),S172)</f>
        <v>1.2348455492762502</v>
      </c>
      <c r="T173" s="16">
        <f t="shared" si="397"/>
        <v>0.52859396983520879</v>
      </c>
      <c r="V173" s="34">
        <f t="shared" si="449"/>
        <v>15</v>
      </c>
    </row>
    <row r="174" spans="7:22" x14ac:dyDescent="0.3">
      <c r="G174" s="18">
        <f t="shared" si="444"/>
        <v>94</v>
      </c>
      <c r="H174" s="5" t="s">
        <v>437</v>
      </c>
      <c r="I174" s="33">
        <f>IF('Model 1'!$B$330="C",$B$5*(1+'Model 1'!$B$329)^(V174-1),IF('Model 1'!$B$330="S",$B$5*(1+'Model 1'!$B$329*(V174-1)),$B$5))</f>
        <v>453.77691745653328</v>
      </c>
      <c r="J174" s="16">
        <f t="shared" ref="J174:K174" si="562">J173</f>
        <v>0.52347225741415115</v>
      </c>
      <c r="K174" s="16">
        <f t="shared" si="562"/>
        <v>0.96916776256557036</v>
      </c>
      <c r="L174" s="16">
        <f t="shared" ref="L174:M174" si="563">L173</f>
        <v>0.98624335465829094</v>
      </c>
      <c r="M174" s="16">
        <f t="shared" si="563"/>
        <v>1.8351169303884849</v>
      </c>
      <c r="N174" s="16">
        <f>INDEX('Model 1'!EMBLEMFac9Fac18,MATCH(I174,'Model 1'!$A$45:$A$74,1),MATCH($D$5,'Model 1'!$C$44:$G$44,0))</f>
        <v>0.57345782300694315</v>
      </c>
      <c r="O174" s="16">
        <f>INDEX('Model 1'!EMBLEMFac21Fac18,MATCH(I174,'Model 1'!$A$80:$A$109,1),MATCH($D$4,'Model 1'!$C$79:$F$79,0))</f>
        <v>0.8512053780955311</v>
      </c>
      <c r="P174" s="16">
        <f t="shared" ref="P174:Q174" si="564">P173</f>
        <v>0.96967377967050727</v>
      </c>
      <c r="Q174" s="16">
        <f t="shared" si="564"/>
        <v>0.98034764327780921</v>
      </c>
      <c r="R174" s="16">
        <f t="shared" ref="R174" si="565">R173</f>
        <v>1.004679405109753</v>
      </c>
      <c r="S174" s="16">
        <f>IFERROR(INDEX('Model 1'!EMBLEMFac21Fac26,MATCH(H174,'Model 1'!$H$203:$H$324,0),MATCH($D$4,'Model 1'!$C$202:$F$202,0)),S173)</f>
        <v>1.2348455492762502</v>
      </c>
      <c r="T174" s="16">
        <f t="shared" si="397"/>
        <v>0.52859396983520879</v>
      </c>
      <c r="V174" s="34">
        <f t="shared" si="449"/>
        <v>15</v>
      </c>
    </row>
    <row r="175" spans="7:22" x14ac:dyDescent="0.3">
      <c r="G175" s="18">
        <f t="shared" si="444"/>
        <v>94</v>
      </c>
      <c r="H175" s="5" t="s">
        <v>438</v>
      </c>
      <c r="I175" s="33">
        <f>IF('Model 1'!$B$330="C",$B$5*(1+'Model 1'!$B$329)^(V175-1),IF('Model 1'!$B$330="S",$B$5*(1+'Model 1'!$B$329*(V175-1)),$B$5))</f>
        <v>453.77691745653328</v>
      </c>
      <c r="J175" s="16">
        <f t="shared" ref="J175:K175" si="566">J174</f>
        <v>0.52347225741415115</v>
      </c>
      <c r="K175" s="16">
        <f t="shared" si="566"/>
        <v>0.96916776256557036</v>
      </c>
      <c r="L175" s="16">
        <f t="shared" ref="L175:M175" si="567">L174</f>
        <v>0.98624335465829094</v>
      </c>
      <c r="M175" s="16">
        <f t="shared" si="567"/>
        <v>1.8351169303884849</v>
      </c>
      <c r="N175" s="16">
        <f>INDEX('Model 1'!EMBLEMFac9Fac18,MATCH(I175,'Model 1'!$A$45:$A$74,1),MATCH($D$5,'Model 1'!$C$44:$G$44,0))</f>
        <v>0.57345782300694315</v>
      </c>
      <c r="O175" s="16">
        <f>INDEX('Model 1'!EMBLEMFac21Fac18,MATCH(I175,'Model 1'!$A$80:$A$109,1),MATCH($D$4,'Model 1'!$C$79:$F$79,0))</f>
        <v>0.8512053780955311</v>
      </c>
      <c r="P175" s="16">
        <f t="shared" ref="P175:Q175" si="568">P174</f>
        <v>0.96967377967050727</v>
      </c>
      <c r="Q175" s="16">
        <f t="shared" si="568"/>
        <v>0.98034764327780921</v>
      </c>
      <c r="R175" s="16">
        <f t="shared" ref="R175" si="569">R174</f>
        <v>1.004679405109753</v>
      </c>
      <c r="S175" s="16">
        <f>IFERROR(INDEX('Model 1'!EMBLEMFac21Fac26,MATCH(H175,'Model 1'!$H$203:$H$324,0),MATCH($D$4,'Model 1'!$C$202:$F$202,0)),S174)</f>
        <v>1.2348455492762502</v>
      </c>
      <c r="T175" s="16">
        <f t="shared" si="397"/>
        <v>0.52859396983520879</v>
      </c>
      <c r="V175" s="34">
        <f t="shared" si="449"/>
        <v>15</v>
      </c>
    </row>
    <row r="176" spans="7:22" x14ac:dyDescent="0.3">
      <c r="G176" s="18">
        <f t="shared" si="444"/>
        <v>94</v>
      </c>
      <c r="H176" s="5" t="s">
        <v>439</v>
      </c>
      <c r="I176" s="33">
        <f>IF('Model 1'!$B$330="C",$B$5*(1+'Model 1'!$B$329)^(V176-1),IF('Model 1'!$B$330="S",$B$5*(1+'Model 1'!$B$329*(V176-1)),$B$5))</f>
        <v>453.77691745653328</v>
      </c>
      <c r="J176" s="16">
        <f t="shared" ref="J176:K176" si="570">J175</f>
        <v>0.52347225741415115</v>
      </c>
      <c r="K176" s="16">
        <f t="shared" si="570"/>
        <v>0.96916776256557036</v>
      </c>
      <c r="L176" s="16">
        <f t="shared" ref="L176:M176" si="571">L175</f>
        <v>0.98624335465829094</v>
      </c>
      <c r="M176" s="16">
        <f t="shared" si="571"/>
        <v>1.8351169303884849</v>
      </c>
      <c r="N176" s="16">
        <f>INDEX('Model 1'!EMBLEMFac9Fac18,MATCH(I176,'Model 1'!$A$45:$A$74,1),MATCH($D$5,'Model 1'!$C$44:$G$44,0))</f>
        <v>0.57345782300694315</v>
      </c>
      <c r="O176" s="16">
        <f>INDEX('Model 1'!EMBLEMFac21Fac18,MATCH(I176,'Model 1'!$A$80:$A$109,1),MATCH($D$4,'Model 1'!$C$79:$F$79,0))</f>
        <v>0.8512053780955311</v>
      </c>
      <c r="P176" s="16">
        <f t="shared" ref="P176:Q176" si="572">P175</f>
        <v>0.96967377967050727</v>
      </c>
      <c r="Q176" s="16">
        <f t="shared" si="572"/>
        <v>0.98034764327780921</v>
      </c>
      <c r="R176" s="16">
        <f t="shared" ref="R176" si="573">R175</f>
        <v>1.004679405109753</v>
      </c>
      <c r="S176" s="16">
        <f>IFERROR(INDEX('Model 1'!EMBLEMFac21Fac26,MATCH(H176,'Model 1'!$H$203:$H$324,0),MATCH($D$4,'Model 1'!$C$202:$F$202,0)),S175)</f>
        <v>1.2348455492762502</v>
      </c>
      <c r="T176" s="16">
        <f t="shared" si="397"/>
        <v>0.52859396983520879</v>
      </c>
      <c r="V176" s="34">
        <f t="shared" si="449"/>
        <v>15</v>
      </c>
    </row>
    <row r="177" spans="7:22" x14ac:dyDescent="0.3">
      <c r="G177" s="18">
        <f t="shared" si="444"/>
        <v>94</v>
      </c>
      <c r="H177" s="5" t="s">
        <v>440</v>
      </c>
      <c r="I177" s="33">
        <f>IF('Model 1'!$B$330="C",$B$5*(1+'Model 1'!$B$329)^(V177-1),IF('Model 1'!$B$330="S",$B$5*(1+'Model 1'!$B$329*(V177-1)),$B$5))</f>
        <v>453.77691745653328</v>
      </c>
      <c r="J177" s="16">
        <f t="shared" ref="J177:K177" si="574">J176</f>
        <v>0.52347225741415115</v>
      </c>
      <c r="K177" s="16">
        <f t="shared" si="574"/>
        <v>0.96916776256557036</v>
      </c>
      <c r="L177" s="16">
        <f t="shared" ref="L177:M177" si="575">L176</f>
        <v>0.98624335465829094</v>
      </c>
      <c r="M177" s="16">
        <f t="shared" si="575"/>
        <v>1.8351169303884849</v>
      </c>
      <c r="N177" s="16">
        <f>INDEX('Model 1'!EMBLEMFac9Fac18,MATCH(I177,'Model 1'!$A$45:$A$74,1),MATCH($D$5,'Model 1'!$C$44:$G$44,0))</f>
        <v>0.57345782300694315</v>
      </c>
      <c r="O177" s="16">
        <f>INDEX('Model 1'!EMBLEMFac21Fac18,MATCH(I177,'Model 1'!$A$80:$A$109,1),MATCH($D$4,'Model 1'!$C$79:$F$79,0))</f>
        <v>0.8512053780955311</v>
      </c>
      <c r="P177" s="16">
        <f t="shared" ref="P177:Q177" si="576">P176</f>
        <v>0.96967377967050727</v>
      </c>
      <c r="Q177" s="16">
        <f t="shared" si="576"/>
        <v>0.98034764327780921</v>
      </c>
      <c r="R177" s="16">
        <f t="shared" ref="R177" si="577">R176</f>
        <v>1.004679405109753</v>
      </c>
      <c r="S177" s="16">
        <f>IFERROR(INDEX('Model 1'!EMBLEMFac21Fac26,MATCH(H177,'Model 1'!$H$203:$H$324,0),MATCH($D$4,'Model 1'!$C$202:$F$202,0)),S176)</f>
        <v>1.2348455492762502</v>
      </c>
      <c r="T177" s="16">
        <f t="shared" si="397"/>
        <v>0.52859396983520879</v>
      </c>
      <c r="V177" s="34">
        <f t="shared" si="449"/>
        <v>15</v>
      </c>
    </row>
    <row r="178" spans="7:22" x14ac:dyDescent="0.3">
      <c r="G178" s="18">
        <f t="shared" si="444"/>
        <v>94</v>
      </c>
      <c r="H178" s="5" t="s">
        <v>441</v>
      </c>
      <c r="I178" s="33">
        <f>IF('Model 1'!$B$330="C",$B$5*(1+'Model 1'!$B$329)^(V178-1),IF('Model 1'!$B$330="S",$B$5*(1+'Model 1'!$B$329*(V178-1)),$B$5))</f>
        <v>453.77691745653328</v>
      </c>
      <c r="J178" s="16">
        <f t="shared" ref="J178:K178" si="578">J177</f>
        <v>0.52347225741415115</v>
      </c>
      <c r="K178" s="16">
        <f t="shared" si="578"/>
        <v>0.96916776256557036</v>
      </c>
      <c r="L178" s="16">
        <f t="shared" ref="L178:M178" si="579">L177</f>
        <v>0.98624335465829094</v>
      </c>
      <c r="M178" s="16">
        <f t="shared" si="579"/>
        <v>1.8351169303884849</v>
      </c>
      <c r="N178" s="16">
        <f>INDEX('Model 1'!EMBLEMFac9Fac18,MATCH(I178,'Model 1'!$A$45:$A$74,1),MATCH($D$5,'Model 1'!$C$44:$G$44,0))</f>
        <v>0.57345782300694315</v>
      </c>
      <c r="O178" s="16">
        <f>INDEX('Model 1'!EMBLEMFac21Fac18,MATCH(I178,'Model 1'!$A$80:$A$109,1),MATCH($D$4,'Model 1'!$C$79:$F$79,0))</f>
        <v>0.8512053780955311</v>
      </c>
      <c r="P178" s="16">
        <f t="shared" ref="P178:Q178" si="580">P177</f>
        <v>0.96967377967050727</v>
      </c>
      <c r="Q178" s="16">
        <f t="shared" si="580"/>
        <v>0.98034764327780921</v>
      </c>
      <c r="R178" s="16">
        <f t="shared" ref="R178" si="581">R177</f>
        <v>1.004679405109753</v>
      </c>
      <c r="S178" s="16">
        <f>IFERROR(INDEX('Model 1'!EMBLEMFac21Fac26,MATCH(H178,'Model 1'!$H$203:$H$324,0),MATCH($D$4,'Model 1'!$C$202:$F$202,0)),S177)</f>
        <v>1.2348455492762502</v>
      </c>
      <c r="T178" s="16">
        <f t="shared" si="397"/>
        <v>0.52859396983520879</v>
      </c>
      <c r="V178" s="34">
        <f t="shared" si="449"/>
        <v>15</v>
      </c>
    </row>
    <row r="179" spans="7:22" x14ac:dyDescent="0.3">
      <c r="G179" s="18">
        <f t="shared" si="444"/>
        <v>94</v>
      </c>
      <c r="H179" s="5" t="s">
        <v>442</v>
      </c>
      <c r="I179" s="33">
        <f>IF('Model 1'!$B$330="C",$B$5*(1+'Model 1'!$B$329)^(V179-1),IF('Model 1'!$B$330="S",$B$5*(1+'Model 1'!$B$329*(V179-1)),$B$5))</f>
        <v>453.77691745653328</v>
      </c>
      <c r="J179" s="16">
        <f t="shared" ref="J179:K179" si="582">J178</f>
        <v>0.52347225741415115</v>
      </c>
      <c r="K179" s="16">
        <f t="shared" si="582"/>
        <v>0.96916776256557036</v>
      </c>
      <c r="L179" s="16">
        <f t="shared" ref="L179:M179" si="583">L178</f>
        <v>0.98624335465829094</v>
      </c>
      <c r="M179" s="16">
        <f t="shared" si="583"/>
        <v>1.8351169303884849</v>
      </c>
      <c r="N179" s="16">
        <f>INDEX('Model 1'!EMBLEMFac9Fac18,MATCH(I179,'Model 1'!$A$45:$A$74,1),MATCH($D$5,'Model 1'!$C$44:$G$44,0))</f>
        <v>0.57345782300694315</v>
      </c>
      <c r="O179" s="16">
        <f>INDEX('Model 1'!EMBLEMFac21Fac18,MATCH(I179,'Model 1'!$A$80:$A$109,1),MATCH($D$4,'Model 1'!$C$79:$F$79,0))</f>
        <v>0.8512053780955311</v>
      </c>
      <c r="P179" s="16">
        <f t="shared" ref="P179:Q179" si="584">P178</f>
        <v>0.96967377967050727</v>
      </c>
      <c r="Q179" s="16">
        <f t="shared" si="584"/>
        <v>0.98034764327780921</v>
      </c>
      <c r="R179" s="16">
        <f t="shared" ref="R179" si="585">R178</f>
        <v>1.004679405109753</v>
      </c>
      <c r="S179" s="16">
        <f>IFERROR(INDEX('Model 1'!EMBLEMFac21Fac26,MATCH(H179,'Model 1'!$H$203:$H$324,0),MATCH($D$4,'Model 1'!$C$202:$F$202,0)),S178)</f>
        <v>1.2348455492762502</v>
      </c>
      <c r="T179" s="16">
        <f t="shared" si="397"/>
        <v>0.52859396983520879</v>
      </c>
      <c r="V179" s="34">
        <f t="shared" si="449"/>
        <v>15</v>
      </c>
    </row>
    <row r="180" spans="7:22" x14ac:dyDescent="0.3">
      <c r="G180" s="18">
        <f t="shared" si="444"/>
        <v>94</v>
      </c>
      <c r="H180" s="5" t="s">
        <v>443</v>
      </c>
      <c r="I180" s="33">
        <f>IF('Model 1'!$B$330="C",$B$5*(1+'Model 1'!$B$329)^(V180-1),IF('Model 1'!$B$330="S",$B$5*(1+'Model 1'!$B$329*(V180-1)),$B$5))</f>
        <v>453.77691745653328</v>
      </c>
      <c r="J180" s="16">
        <f t="shared" ref="J180:K180" si="586">J179</f>
        <v>0.52347225741415115</v>
      </c>
      <c r="K180" s="16">
        <f t="shared" si="586"/>
        <v>0.96916776256557036</v>
      </c>
      <c r="L180" s="16">
        <f t="shared" ref="L180:M180" si="587">L179</f>
        <v>0.98624335465829094</v>
      </c>
      <c r="M180" s="16">
        <f t="shared" si="587"/>
        <v>1.8351169303884849</v>
      </c>
      <c r="N180" s="16">
        <f>INDEX('Model 1'!EMBLEMFac9Fac18,MATCH(I180,'Model 1'!$A$45:$A$74,1),MATCH($D$5,'Model 1'!$C$44:$G$44,0))</f>
        <v>0.57345782300694315</v>
      </c>
      <c r="O180" s="16">
        <f>INDEX('Model 1'!EMBLEMFac21Fac18,MATCH(I180,'Model 1'!$A$80:$A$109,1),MATCH($D$4,'Model 1'!$C$79:$F$79,0))</f>
        <v>0.8512053780955311</v>
      </c>
      <c r="P180" s="16">
        <f t="shared" ref="P180:Q180" si="588">P179</f>
        <v>0.96967377967050727</v>
      </c>
      <c r="Q180" s="16">
        <f t="shared" si="588"/>
        <v>0.98034764327780921</v>
      </c>
      <c r="R180" s="16">
        <f t="shared" ref="R180" si="589">R179</f>
        <v>1.004679405109753</v>
      </c>
      <c r="S180" s="16">
        <f>IFERROR(INDEX('Model 1'!EMBLEMFac21Fac26,MATCH(H180,'Model 1'!$H$203:$H$324,0),MATCH($D$4,'Model 1'!$C$202:$F$202,0)),S179)</f>
        <v>1.2348455492762502</v>
      </c>
      <c r="T180" s="16">
        <f t="shared" si="397"/>
        <v>0.52859396983520879</v>
      </c>
      <c r="V180" s="34">
        <f t="shared" si="449"/>
        <v>15</v>
      </c>
    </row>
    <row r="181" spans="7:22" x14ac:dyDescent="0.3">
      <c r="G181" s="18">
        <f t="shared" si="444"/>
        <v>94</v>
      </c>
      <c r="H181" s="5" t="s">
        <v>444</v>
      </c>
      <c r="I181" s="33">
        <f>IF('Model 1'!$B$330="C",$B$5*(1+'Model 1'!$B$329)^(V181-1),IF('Model 1'!$B$330="S",$B$5*(1+'Model 1'!$B$329*(V181-1)),$B$5))</f>
        <v>453.77691745653328</v>
      </c>
      <c r="J181" s="16">
        <f t="shared" ref="J181:K181" si="590">J180</f>
        <v>0.52347225741415115</v>
      </c>
      <c r="K181" s="16">
        <f t="shared" si="590"/>
        <v>0.96916776256557036</v>
      </c>
      <c r="L181" s="16">
        <f t="shared" ref="L181:M181" si="591">L180</f>
        <v>0.98624335465829094</v>
      </c>
      <c r="M181" s="16">
        <f t="shared" si="591"/>
        <v>1.8351169303884849</v>
      </c>
      <c r="N181" s="16">
        <f>INDEX('Model 1'!EMBLEMFac9Fac18,MATCH(I181,'Model 1'!$A$45:$A$74,1),MATCH($D$5,'Model 1'!$C$44:$G$44,0))</f>
        <v>0.57345782300694315</v>
      </c>
      <c r="O181" s="16">
        <f>INDEX('Model 1'!EMBLEMFac21Fac18,MATCH(I181,'Model 1'!$A$80:$A$109,1),MATCH($D$4,'Model 1'!$C$79:$F$79,0))</f>
        <v>0.8512053780955311</v>
      </c>
      <c r="P181" s="16">
        <f t="shared" ref="P181:Q181" si="592">P180</f>
        <v>0.96967377967050727</v>
      </c>
      <c r="Q181" s="16">
        <f t="shared" si="592"/>
        <v>0.98034764327780921</v>
      </c>
      <c r="R181" s="16">
        <f t="shared" ref="R181" si="593">R180</f>
        <v>1.004679405109753</v>
      </c>
      <c r="S181" s="16">
        <f>IFERROR(INDEX('Model 1'!EMBLEMFac21Fac26,MATCH(H181,'Model 1'!$H$203:$H$324,0),MATCH($D$4,'Model 1'!$C$202:$F$202,0)),S180)</f>
        <v>1.2348455492762502</v>
      </c>
      <c r="T181" s="16">
        <f t="shared" si="397"/>
        <v>0.52859396983520879</v>
      </c>
      <c r="V181" s="34">
        <f t="shared" si="449"/>
        <v>15</v>
      </c>
    </row>
    <row r="182" spans="7:22" x14ac:dyDescent="0.3">
      <c r="G182" s="18">
        <f t="shared" si="444"/>
        <v>94</v>
      </c>
      <c r="H182" s="5" t="s">
        <v>445</v>
      </c>
      <c r="I182" s="33">
        <f>IF('Model 1'!$B$330="C",$B$5*(1+'Model 1'!$B$329)^(V182-1),IF('Model 1'!$B$330="S",$B$5*(1+'Model 1'!$B$329*(V182-1)),$B$5))</f>
        <v>453.77691745653328</v>
      </c>
      <c r="J182" s="16">
        <f t="shared" ref="J182:K182" si="594">J181</f>
        <v>0.52347225741415115</v>
      </c>
      <c r="K182" s="16">
        <f t="shared" si="594"/>
        <v>0.96916776256557036</v>
      </c>
      <c r="L182" s="16">
        <f t="shared" ref="L182:M182" si="595">L181</f>
        <v>0.98624335465829094</v>
      </c>
      <c r="M182" s="16">
        <f t="shared" si="595"/>
        <v>1.8351169303884849</v>
      </c>
      <c r="N182" s="16">
        <f>INDEX('Model 1'!EMBLEMFac9Fac18,MATCH(I182,'Model 1'!$A$45:$A$74,1),MATCH($D$5,'Model 1'!$C$44:$G$44,0))</f>
        <v>0.57345782300694315</v>
      </c>
      <c r="O182" s="16">
        <f>INDEX('Model 1'!EMBLEMFac21Fac18,MATCH(I182,'Model 1'!$A$80:$A$109,1),MATCH($D$4,'Model 1'!$C$79:$F$79,0))</f>
        <v>0.8512053780955311</v>
      </c>
      <c r="P182" s="16">
        <f t="shared" ref="P182:Q182" si="596">P181</f>
        <v>0.96967377967050727</v>
      </c>
      <c r="Q182" s="16">
        <f t="shared" si="596"/>
        <v>0.98034764327780921</v>
      </c>
      <c r="R182" s="16">
        <f t="shared" ref="R182" si="597">R181</f>
        <v>1.004679405109753</v>
      </c>
      <c r="S182" s="16">
        <f>IFERROR(INDEX('Model 1'!EMBLEMFac21Fac26,MATCH(H182,'Model 1'!$H$203:$H$324,0),MATCH($D$4,'Model 1'!$C$202:$F$202,0)),S181)</f>
        <v>1.2348455492762502</v>
      </c>
      <c r="T182" s="16">
        <f t="shared" si="397"/>
        <v>0.52859396983520879</v>
      </c>
      <c r="V182" s="34">
        <f t="shared" si="449"/>
        <v>15</v>
      </c>
    </row>
    <row r="183" spans="7:22" x14ac:dyDescent="0.3">
      <c r="G183" s="18">
        <f t="shared" si="444"/>
        <v>94</v>
      </c>
      <c r="H183" s="5" t="s">
        <v>446</v>
      </c>
      <c r="I183" s="33">
        <f>IF('Model 1'!$B$330="C",$B$5*(1+'Model 1'!$B$329)^(V183-1),IF('Model 1'!$B$330="S",$B$5*(1+'Model 1'!$B$329*(V183-1)),$B$5))</f>
        <v>453.77691745653328</v>
      </c>
      <c r="J183" s="16">
        <f t="shared" ref="J183:K183" si="598">J182</f>
        <v>0.52347225741415115</v>
      </c>
      <c r="K183" s="16">
        <f t="shared" si="598"/>
        <v>0.96916776256557036</v>
      </c>
      <c r="L183" s="16">
        <f t="shared" ref="L183:M183" si="599">L182</f>
        <v>0.98624335465829094</v>
      </c>
      <c r="M183" s="16">
        <f t="shared" si="599"/>
        <v>1.8351169303884849</v>
      </c>
      <c r="N183" s="16">
        <f>INDEX('Model 1'!EMBLEMFac9Fac18,MATCH(I183,'Model 1'!$A$45:$A$74,1),MATCH($D$5,'Model 1'!$C$44:$G$44,0))</f>
        <v>0.57345782300694315</v>
      </c>
      <c r="O183" s="16">
        <f>INDEX('Model 1'!EMBLEMFac21Fac18,MATCH(I183,'Model 1'!$A$80:$A$109,1),MATCH($D$4,'Model 1'!$C$79:$F$79,0))</f>
        <v>0.8512053780955311</v>
      </c>
      <c r="P183" s="16">
        <f t="shared" ref="P183:Q183" si="600">P182</f>
        <v>0.96967377967050727</v>
      </c>
      <c r="Q183" s="16">
        <f t="shared" si="600"/>
        <v>0.98034764327780921</v>
      </c>
      <c r="R183" s="16">
        <f t="shared" ref="R183" si="601">R182</f>
        <v>1.004679405109753</v>
      </c>
      <c r="S183" s="16">
        <f>IFERROR(INDEX('Model 1'!EMBLEMFac21Fac26,MATCH(H183,'Model 1'!$H$203:$H$324,0),MATCH($D$4,'Model 1'!$C$202:$F$202,0)),S182)</f>
        <v>1.2348455492762502</v>
      </c>
      <c r="T183" s="16">
        <f t="shared" si="397"/>
        <v>0.52859396983520879</v>
      </c>
      <c r="V183" s="34">
        <f t="shared" si="449"/>
        <v>15</v>
      </c>
    </row>
    <row r="184" spans="7:22" x14ac:dyDescent="0.3">
      <c r="G184" s="18">
        <f t="shared" si="444"/>
        <v>95</v>
      </c>
      <c r="H184" s="5" t="s">
        <v>447</v>
      </c>
      <c r="I184" s="33">
        <f>IF('Model 1'!$B$330="C",$B$5*(1+'Model 1'!$B$329)^(V184-1),IF('Model 1'!$B$330="S",$B$5*(1+'Model 1'!$B$329*(V184-1)),$B$5))</f>
        <v>467.39022498022933</v>
      </c>
      <c r="J184" s="16">
        <f t="shared" ref="J184:K184" si="602">J183</f>
        <v>0.52347225741415115</v>
      </c>
      <c r="K184" s="16">
        <f t="shared" si="602"/>
        <v>0.96916776256557036</v>
      </c>
      <c r="L184" s="16">
        <f t="shared" ref="L184:M184" si="603">L183</f>
        <v>0.98624335465829094</v>
      </c>
      <c r="M184" s="16">
        <f t="shared" si="603"/>
        <v>1.8351169303884849</v>
      </c>
      <c r="N184" s="16">
        <f>INDEX('Model 1'!EMBLEMFac9Fac18,MATCH(I184,'Model 1'!$A$45:$A$74,1),MATCH($D$5,'Model 1'!$C$44:$G$44,0))</f>
        <v>0.57345782300694315</v>
      </c>
      <c r="O184" s="16">
        <f>INDEX('Model 1'!EMBLEMFac21Fac18,MATCH(I184,'Model 1'!$A$80:$A$109,1),MATCH($D$4,'Model 1'!$C$79:$F$79,0))</f>
        <v>0.8512053780955311</v>
      </c>
      <c r="P184" s="16">
        <f t="shared" ref="P184:Q184" si="604">P183</f>
        <v>0.96967377967050727</v>
      </c>
      <c r="Q184" s="16">
        <f t="shared" si="604"/>
        <v>0.98034764327780921</v>
      </c>
      <c r="R184" s="16">
        <f t="shared" ref="R184" si="605">R183</f>
        <v>1.004679405109753</v>
      </c>
      <c r="S184" s="16">
        <f>IFERROR(INDEX('Model 1'!EMBLEMFac21Fac26,MATCH(H184,'Model 1'!$H$203:$H$324,0),MATCH($D$4,'Model 1'!$C$202:$F$202,0)),S183)</f>
        <v>1.2348455492762502</v>
      </c>
      <c r="T184" s="16">
        <f t="shared" si="397"/>
        <v>0.52859396983520879</v>
      </c>
      <c r="V184" s="34">
        <f t="shared" si="449"/>
        <v>16</v>
      </c>
    </row>
    <row r="185" spans="7:22" x14ac:dyDescent="0.3">
      <c r="G185" s="18">
        <f t="shared" si="444"/>
        <v>95</v>
      </c>
      <c r="H185" s="5" t="s">
        <v>448</v>
      </c>
      <c r="I185" s="33">
        <f>IF('Model 1'!$B$330="C",$B$5*(1+'Model 1'!$B$329)^(V185-1),IF('Model 1'!$B$330="S",$B$5*(1+'Model 1'!$B$329*(V185-1)),$B$5))</f>
        <v>467.39022498022933</v>
      </c>
      <c r="J185" s="16">
        <f t="shared" ref="J185:K185" si="606">J184</f>
        <v>0.52347225741415115</v>
      </c>
      <c r="K185" s="16">
        <f t="shared" si="606"/>
        <v>0.96916776256557036</v>
      </c>
      <c r="L185" s="16">
        <f t="shared" ref="L185:M185" si="607">L184</f>
        <v>0.98624335465829094</v>
      </c>
      <c r="M185" s="16">
        <f t="shared" si="607"/>
        <v>1.8351169303884849</v>
      </c>
      <c r="N185" s="16">
        <f>INDEX('Model 1'!EMBLEMFac9Fac18,MATCH(I185,'Model 1'!$A$45:$A$74,1),MATCH($D$5,'Model 1'!$C$44:$G$44,0))</f>
        <v>0.57345782300694315</v>
      </c>
      <c r="O185" s="16">
        <f>INDEX('Model 1'!EMBLEMFac21Fac18,MATCH(I185,'Model 1'!$A$80:$A$109,1),MATCH($D$4,'Model 1'!$C$79:$F$79,0))</f>
        <v>0.8512053780955311</v>
      </c>
      <c r="P185" s="16">
        <f t="shared" ref="P185:Q185" si="608">P184</f>
        <v>0.96967377967050727</v>
      </c>
      <c r="Q185" s="16">
        <f t="shared" si="608"/>
        <v>0.98034764327780921</v>
      </c>
      <c r="R185" s="16">
        <f t="shared" ref="R185" si="609">R184</f>
        <v>1.004679405109753</v>
      </c>
      <c r="S185" s="16">
        <f>IFERROR(INDEX('Model 1'!EMBLEMFac21Fac26,MATCH(H185,'Model 1'!$H$203:$H$324,0),MATCH($D$4,'Model 1'!$C$202:$F$202,0)),S184)</f>
        <v>1.2348455492762502</v>
      </c>
      <c r="T185" s="16">
        <f t="shared" si="397"/>
        <v>0.52859396983520879</v>
      </c>
      <c r="V185" s="34">
        <f t="shared" si="449"/>
        <v>16</v>
      </c>
    </row>
    <row r="186" spans="7:22" x14ac:dyDescent="0.3">
      <c r="G186" s="18">
        <f t="shared" si="444"/>
        <v>95</v>
      </c>
      <c r="H186" s="5" t="s">
        <v>449</v>
      </c>
      <c r="I186" s="33">
        <f>IF('Model 1'!$B$330="C",$B$5*(1+'Model 1'!$B$329)^(V186-1),IF('Model 1'!$B$330="S",$B$5*(1+'Model 1'!$B$329*(V186-1)),$B$5))</f>
        <v>467.39022498022933</v>
      </c>
      <c r="J186" s="16">
        <f t="shared" ref="J186:K186" si="610">J185</f>
        <v>0.52347225741415115</v>
      </c>
      <c r="K186" s="16">
        <f t="shared" si="610"/>
        <v>0.96916776256557036</v>
      </c>
      <c r="L186" s="16">
        <f t="shared" ref="L186:M186" si="611">L185</f>
        <v>0.98624335465829094</v>
      </c>
      <c r="M186" s="16">
        <f t="shared" si="611"/>
        <v>1.8351169303884849</v>
      </c>
      <c r="N186" s="16">
        <f>INDEX('Model 1'!EMBLEMFac9Fac18,MATCH(I186,'Model 1'!$A$45:$A$74,1),MATCH($D$5,'Model 1'!$C$44:$G$44,0))</f>
        <v>0.57345782300694315</v>
      </c>
      <c r="O186" s="16">
        <f>INDEX('Model 1'!EMBLEMFac21Fac18,MATCH(I186,'Model 1'!$A$80:$A$109,1),MATCH($D$4,'Model 1'!$C$79:$F$79,0))</f>
        <v>0.8512053780955311</v>
      </c>
      <c r="P186" s="16">
        <f t="shared" ref="P186:Q186" si="612">P185</f>
        <v>0.96967377967050727</v>
      </c>
      <c r="Q186" s="16">
        <f t="shared" si="612"/>
        <v>0.98034764327780921</v>
      </c>
      <c r="R186" s="16">
        <f t="shared" ref="R186" si="613">R185</f>
        <v>1.004679405109753</v>
      </c>
      <c r="S186" s="16">
        <f>IFERROR(INDEX('Model 1'!EMBLEMFac21Fac26,MATCH(H186,'Model 1'!$H$203:$H$324,0),MATCH($D$4,'Model 1'!$C$202:$F$202,0)),S185)</f>
        <v>1.2348455492762502</v>
      </c>
      <c r="T186" s="16">
        <f t="shared" si="397"/>
        <v>0.52859396983520879</v>
      </c>
      <c r="V186" s="34">
        <f t="shared" si="449"/>
        <v>16</v>
      </c>
    </row>
    <row r="187" spans="7:22" x14ac:dyDescent="0.3">
      <c r="G187" s="18">
        <f t="shared" si="444"/>
        <v>95</v>
      </c>
      <c r="H187" s="5" t="s">
        <v>450</v>
      </c>
      <c r="I187" s="33">
        <f>IF('Model 1'!$B$330="C",$B$5*(1+'Model 1'!$B$329)^(V187-1),IF('Model 1'!$B$330="S",$B$5*(1+'Model 1'!$B$329*(V187-1)),$B$5))</f>
        <v>467.39022498022933</v>
      </c>
      <c r="J187" s="16">
        <f t="shared" ref="J187:K187" si="614">J186</f>
        <v>0.52347225741415115</v>
      </c>
      <c r="K187" s="16">
        <f t="shared" si="614"/>
        <v>0.96916776256557036</v>
      </c>
      <c r="L187" s="16">
        <f t="shared" ref="L187:M187" si="615">L186</f>
        <v>0.98624335465829094</v>
      </c>
      <c r="M187" s="16">
        <f t="shared" si="615"/>
        <v>1.8351169303884849</v>
      </c>
      <c r="N187" s="16">
        <f>INDEX('Model 1'!EMBLEMFac9Fac18,MATCH(I187,'Model 1'!$A$45:$A$74,1),MATCH($D$5,'Model 1'!$C$44:$G$44,0))</f>
        <v>0.57345782300694315</v>
      </c>
      <c r="O187" s="16">
        <f>INDEX('Model 1'!EMBLEMFac21Fac18,MATCH(I187,'Model 1'!$A$80:$A$109,1),MATCH($D$4,'Model 1'!$C$79:$F$79,0))</f>
        <v>0.8512053780955311</v>
      </c>
      <c r="P187" s="16">
        <f t="shared" ref="P187:Q187" si="616">P186</f>
        <v>0.96967377967050727</v>
      </c>
      <c r="Q187" s="16">
        <f t="shared" si="616"/>
        <v>0.98034764327780921</v>
      </c>
      <c r="R187" s="16">
        <f t="shared" ref="R187" si="617">R186</f>
        <v>1.004679405109753</v>
      </c>
      <c r="S187" s="16">
        <f>IFERROR(INDEX('Model 1'!EMBLEMFac21Fac26,MATCH(H187,'Model 1'!$H$203:$H$324,0),MATCH($D$4,'Model 1'!$C$202:$F$202,0)),S186)</f>
        <v>1.2348455492762502</v>
      </c>
      <c r="T187" s="16">
        <f t="shared" si="397"/>
        <v>0.52859396983520879</v>
      </c>
      <c r="V187" s="34">
        <f t="shared" si="449"/>
        <v>16</v>
      </c>
    </row>
    <row r="188" spans="7:22" x14ac:dyDescent="0.3">
      <c r="G188" s="18">
        <f t="shared" si="444"/>
        <v>95</v>
      </c>
      <c r="H188" s="5" t="s">
        <v>451</v>
      </c>
      <c r="I188" s="33">
        <f>IF('Model 1'!$B$330="C",$B$5*(1+'Model 1'!$B$329)^(V188-1),IF('Model 1'!$B$330="S",$B$5*(1+'Model 1'!$B$329*(V188-1)),$B$5))</f>
        <v>467.39022498022933</v>
      </c>
      <c r="J188" s="16">
        <f t="shared" ref="J188:K188" si="618">J187</f>
        <v>0.52347225741415115</v>
      </c>
      <c r="K188" s="16">
        <f t="shared" si="618"/>
        <v>0.96916776256557036</v>
      </c>
      <c r="L188" s="16">
        <f t="shared" ref="L188:M188" si="619">L187</f>
        <v>0.98624335465829094</v>
      </c>
      <c r="M188" s="16">
        <f t="shared" si="619"/>
        <v>1.8351169303884849</v>
      </c>
      <c r="N188" s="16">
        <f>INDEX('Model 1'!EMBLEMFac9Fac18,MATCH(I188,'Model 1'!$A$45:$A$74,1),MATCH($D$5,'Model 1'!$C$44:$G$44,0))</f>
        <v>0.57345782300694315</v>
      </c>
      <c r="O188" s="16">
        <f>INDEX('Model 1'!EMBLEMFac21Fac18,MATCH(I188,'Model 1'!$A$80:$A$109,1),MATCH($D$4,'Model 1'!$C$79:$F$79,0))</f>
        <v>0.8512053780955311</v>
      </c>
      <c r="P188" s="16">
        <f t="shared" ref="P188:Q188" si="620">P187</f>
        <v>0.96967377967050727</v>
      </c>
      <c r="Q188" s="16">
        <f t="shared" si="620"/>
        <v>0.98034764327780921</v>
      </c>
      <c r="R188" s="16">
        <f t="shared" ref="R188" si="621">R187</f>
        <v>1.004679405109753</v>
      </c>
      <c r="S188" s="16">
        <f>IFERROR(INDEX('Model 1'!EMBLEMFac21Fac26,MATCH(H188,'Model 1'!$H$203:$H$324,0),MATCH($D$4,'Model 1'!$C$202:$F$202,0)),S187)</f>
        <v>1.2348455492762502</v>
      </c>
      <c r="T188" s="16">
        <f t="shared" si="397"/>
        <v>0.52859396983520879</v>
      </c>
      <c r="V188" s="34">
        <f t="shared" si="449"/>
        <v>16</v>
      </c>
    </row>
    <row r="189" spans="7:22" x14ac:dyDescent="0.3">
      <c r="G189" s="18">
        <f t="shared" si="444"/>
        <v>95</v>
      </c>
      <c r="H189" s="5" t="s">
        <v>452</v>
      </c>
      <c r="I189" s="33">
        <f>IF('Model 1'!$B$330="C",$B$5*(1+'Model 1'!$B$329)^(V189-1),IF('Model 1'!$B$330="S",$B$5*(1+'Model 1'!$B$329*(V189-1)),$B$5))</f>
        <v>467.39022498022933</v>
      </c>
      <c r="J189" s="16">
        <f t="shared" ref="J189:K189" si="622">J188</f>
        <v>0.52347225741415115</v>
      </c>
      <c r="K189" s="16">
        <f t="shared" si="622"/>
        <v>0.96916776256557036</v>
      </c>
      <c r="L189" s="16">
        <f t="shared" ref="L189:M189" si="623">L188</f>
        <v>0.98624335465829094</v>
      </c>
      <c r="M189" s="16">
        <f t="shared" si="623"/>
        <v>1.8351169303884849</v>
      </c>
      <c r="N189" s="16">
        <f>INDEX('Model 1'!EMBLEMFac9Fac18,MATCH(I189,'Model 1'!$A$45:$A$74,1),MATCH($D$5,'Model 1'!$C$44:$G$44,0))</f>
        <v>0.57345782300694315</v>
      </c>
      <c r="O189" s="16">
        <f>INDEX('Model 1'!EMBLEMFac21Fac18,MATCH(I189,'Model 1'!$A$80:$A$109,1),MATCH($D$4,'Model 1'!$C$79:$F$79,0))</f>
        <v>0.8512053780955311</v>
      </c>
      <c r="P189" s="16">
        <f t="shared" ref="P189:Q189" si="624">P188</f>
        <v>0.96967377967050727</v>
      </c>
      <c r="Q189" s="16">
        <f t="shared" si="624"/>
        <v>0.98034764327780921</v>
      </c>
      <c r="R189" s="16">
        <f t="shared" ref="R189" si="625">R188</f>
        <v>1.004679405109753</v>
      </c>
      <c r="S189" s="16">
        <f>IFERROR(INDEX('Model 1'!EMBLEMFac21Fac26,MATCH(H189,'Model 1'!$H$203:$H$324,0),MATCH($D$4,'Model 1'!$C$202:$F$202,0)),S188)</f>
        <v>1.2348455492762502</v>
      </c>
      <c r="T189" s="16">
        <f t="shared" si="397"/>
        <v>0.52859396983520879</v>
      </c>
      <c r="V189" s="34">
        <f t="shared" si="449"/>
        <v>16</v>
      </c>
    </row>
    <row r="190" spans="7:22" x14ac:dyDescent="0.3">
      <c r="G190" s="18">
        <f t="shared" si="444"/>
        <v>95</v>
      </c>
      <c r="H190" s="5" t="s">
        <v>453</v>
      </c>
      <c r="I190" s="33">
        <f>IF('Model 1'!$B$330="C",$B$5*(1+'Model 1'!$B$329)^(V190-1),IF('Model 1'!$B$330="S",$B$5*(1+'Model 1'!$B$329*(V190-1)),$B$5))</f>
        <v>467.39022498022933</v>
      </c>
      <c r="J190" s="16">
        <f t="shared" ref="J190:K190" si="626">J189</f>
        <v>0.52347225741415115</v>
      </c>
      <c r="K190" s="16">
        <f t="shared" si="626"/>
        <v>0.96916776256557036</v>
      </c>
      <c r="L190" s="16">
        <f t="shared" ref="L190:M190" si="627">L189</f>
        <v>0.98624335465829094</v>
      </c>
      <c r="M190" s="16">
        <f t="shared" si="627"/>
        <v>1.8351169303884849</v>
      </c>
      <c r="N190" s="16">
        <f>INDEX('Model 1'!EMBLEMFac9Fac18,MATCH(I190,'Model 1'!$A$45:$A$74,1),MATCH($D$5,'Model 1'!$C$44:$G$44,0))</f>
        <v>0.57345782300694315</v>
      </c>
      <c r="O190" s="16">
        <f>INDEX('Model 1'!EMBLEMFac21Fac18,MATCH(I190,'Model 1'!$A$80:$A$109,1),MATCH($D$4,'Model 1'!$C$79:$F$79,0))</f>
        <v>0.8512053780955311</v>
      </c>
      <c r="P190" s="16">
        <f t="shared" ref="P190:Q190" si="628">P189</f>
        <v>0.96967377967050727</v>
      </c>
      <c r="Q190" s="16">
        <f t="shared" si="628"/>
        <v>0.98034764327780921</v>
      </c>
      <c r="R190" s="16">
        <f t="shared" ref="R190" si="629">R189</f>
        <v>1.004679405109753</v>
      </c>
      <c r="S190" s="16">
        <f>IFERROR(INDEX('Model 1'!EMBLEMFac21Fac26,MATCH(H190,'Model 1'!$H$203:$H$324,0),MATCH($D$4,'Model 1'!$C$202:$F$202,0)),S189)</f>
        <v>1.2348455492762502</v>
      </c>
      <c r="T190" s="16">
        <f t="shared" si="397"/>
        <v>0.52859396983520879</v>
      </c>
      <c r="V190" s="34">
        <f t="shared" si="449"/>
        <v>16</v>
      </c>
    </row>
    <row r="191" spans="7:22" x14ac:dyDescent="0.3">
      <c r="G191" s="18">
        <f t="shared" si="444"/>
        <v>95</v>
      </c>
      <c r="H191" s="5" t="s">
        <v>454</v>
      </c>
      <c r="I191" s="33">
        <f>IF('Model 1'!$B$330="C",$B$5*(1+'Model 1'!$B$329)^(V191-1),IF('Model 1'!$B$330="S",$B$5*(1+'Model 1'!$B$329*(V191-1)),$B$5))</f>
        <v>467.39022498022933</v>
      </c>
      <c r="J191" s="16">
        <f t="shared" ref="J191:K191" si="630">J190</f>
        <v>0.52347225741415115</v>
      </c>
      <c r="K191" s="16">
        <f t="shared" si="630"/>
        <v>0.96916776256557036</v>
      </c>
      <c r="L191" s="16">
        <f t="shared" ref="L191:M191" si="631">L190</f>
        <v>0.98624335465829094</v>
      </c>
      <c r="M191" s="16">
        <f t="shared" si="631"/>
        <v>1.8351169303884849</v>
      </c>
      <c r="N191" s="16">
        <f>INDEX('Model 1'!EMBLEMFac9Fac18,MATCH(I191,'Model 1'!$A$45:$A$74,1),MATCH($D$5,'Model 1'!$C$44:$G$44,0))</f>
        <v>0.57345782300694315</v>
      </c>
      <c r="O191" s="16">
        <f>INDEX('Model 1'!EMBLEMFac21Fac18,MATCH(I191,'Model 1'!$A$80:$A$109,1),MATCH($D$4,'Model 1'!$C$79:$F$79,0))</f>
        <v>0.8512053780955311</v>
      </c>
      <c r="P191" s="16">
        <f t="shared" ref="P191:Q191" si="632">P190</f>
        <v>0.96967377967050727</v>
      </c>
      <c r="Q191" s="16">
        <f t="shared" si="632"/>
        <v>0.98034764327780921</v>
      </c>
      <c r="R191" s="16">
        <f t="shared" ref="R191" si="633">R190</f>
        <v>1.004679405109753</v>
      </c>
      <c r="S191" s="16">
        <f>IFERROR(INDEX('Model 1'!EMBLEMFac21Fac26,MATCH(H191,'Model 1'!$H$203:$H$324,0),MATCH($D$4,'Model 1'!$C$202:$F$202,0)),S190)</f>
        <v>1.2348455492762502</v>
      </c>
      <c r="T191" s="16">
        <f t="shared" si="397"/>
        <v>0.52859396983520879</v>
      </c>
      <c r="V191" s="34">
        <f t="shared" si="449"/>
        <v>16</v>
      </c>
    </row>
    <row r="192" spans="7:22" x14ac:dyDescent="0.3">
      <c r="G192" s="18">
        <f t="shared" si="444"/>
        <v>95</v>
      </c>
      <c r="H192" s="5" t="s">
        <v>455</v>
      </c>
      <c r="I192" s="33">
        <f>IF('Model 1'!$B$330="C",$B$5*(1+'Model 1'!$B$329)^(V192-1),IF('Model 1'!$B$330="S",$B$5*(1+'Model 1'!$B$329*(V192-1)),$B$5))</f>
        <v>467.39022498022933</v>
      </c>
      <c r="J192" s="16">
        <f t="shared" ref="J192:K192" si="634">J191</f>
        <v>0.52347225741415115</v>
      </c>
      <c r="K192" s="16">
        <f t="shared" si="634"/>
        <v>0.96916776256557036</v>
      </c>
      <c r="L192" s="16">
        <f t="shared" ref="L192:M192" si="635">L191</f>
        <v>0.98624335465829094</v>
      </c>
      <c r="M192" s="16">
        <f t="shared" si="635"/>
        <v>1.8351169303884849</v>
      </c>
      <c r="N192" s="16">
        <f>INDEX('Model 1'!EMBLEMFac9Fac18,MATCH(I192,'Model 1'!$A$45:$A$74,1),MATCH($D$5,'Model 1'!$C$44:$G$44,0))</f>
        <v>0.57345782300694315</v>
      </c>
      <c r="O192" s="16">
        <f>INDEX('Model 1'!EMBLEMFac21Fac18,MATCH(I192,'Model 1'!$A$80:$A$109,1),MATCH($D$4,'Model 1'!$C$79:$F$79,0))</f>
        <v>0.8512053780955311</v>
      </c>
      <c r="P192" s="16">
        <f t="shared" ref="P192:Q192" si="636">P191</f>
        <v>0.96967377967050727</v>
      </c>
      <c r="Q192" s="16">
        <f t="shared" si="636"/>
        <v>0.98034764327780921</v>
      </c>
      <c r="R192" s="16">
        <f t="shared" ref="R192" si="637">R191</f>
        <v>1.004679405109753</v>
      </c>
      <c r="S192" s="16">
        <f>IFERROR(INDEX('Model 1'!EMBLEMFac21Fac26,MATCH(H192,'Model 1'!$H$203:$H$324,0),MATCH($D$4,'Model 1'!$C$202:$F$202,0)),S191)</f>
        <v>1.2348455492762502</v>
      </c>
      <c r="T192" s="16">
        <f t="shared" si="397"/>
        <v>0.52859396983520879</v>
      </c>
      <c r="V192" s="34">
        <f t="shared" si="449"/>
        <v>16</v>
      </c>
    </row>
    <row r="193" spans="7:22" x14ac:dyDescent="0.3">
      <c r="G193" s="18">
        <f t="shared" si="444"/>
        <v>95</v>
      </c>
      <c r="H193" s="5" t="s">
        <v>456</v>
      </c>
      <c r="I193" s="33">
        <f>IF('Model 1'!$B$330="C",$B$5*(1+'Model 1'!$B$329)^(V193-1),IF('Model 1'!$B$330="S",$B$5*(1+'Model 1'!$B$329*(V193-1)),$B$5))</f>
        <v>467.39022498022933</v>
      </c>
      <c r="J193" s="16">
        <f t="shared" ref="J193:K193" si="638">J192</f>
        <v>0.52347225741415115</v>
      </c>
      <c r="K193" s="16">
        <f t="shared" si="638"/>
        <v>0.96916776256557036</v>
      </c>
      <c r="L193" s="16">
        <f t="shared" ref="L193:M193" si="639">L192</f>
        <v>0.98624335465829094</v>
      </c>
      <c r="M193" s="16">
        <f t="shared" si="639"/>
        <v>1.8351169303884849</v>
      </c>
      <c r="N193" s="16">
        <f>INDEX('Model 1'!EMBLEMFac9Fac18,MATCH(I193,'Model 1'!$A$45:$A$74,1),MATCH($D$5,'Model 1'!$C$44:$G$44,0))</f>
        <v>0.57345782300694315</v>
      </c>
      <c r="O193" s="16">
        <f>INDEX('Model 1'!EMBLEMFac21Fac18,MATCH(I193,'Model 1'!$A$80:$A$109,1),MATCH($D$4,'Model 1'!$C$79:$F$79,0))</f>
        <v>0.8512053780955311</v>
      </c>
      <c r="P193" s="16">
        <f t="shared" ref="P193:Q193" si="640">P192</f>
        <v>0.96967377967050727</v>
      </c>
      <c r="Q193" s="16">
        <f t="shared" si="640"/>
        <v>0.98034764327780921</v>
      </c>
      <c r="R193" s="16">
        <f t="shared" ref="R193" si="641">R192</f>
        <v>1.004679405109753</v>
      </c>
      <c r="S193" s="16">
        <f>IFERROR(INDEX('Model 1'!EMBLEMFac21Fac26,MATCH(H193,'Model 1'!$H$203:$H$324,0),MATCH($D$4,'Model 1'!$C$202:$F$202,0)),S192)</f>
        <v>1.2348455492762502</v>
      </c>
      <c r="T193" s="16">
        <f t="shared" si="397"/>
        <v>0.52859396983520879</v>
      </c>
      <c r="V193" s="34">
        <f t="shared" si="449"/>
        <v>16</v>
      </c>
    </row>
    <row r="194" spans="7:22" x14ac:dyDescent="0.3">
      <c r="G194" s="18">
        <f t="shared" si="444"/>
        <v>95</v>
      </c>
      <c r="H194" s="5" t="s">
        <v>457</v>
      </c>
      <c r="I194" s="33">
        <f>IF('Model 1'!$B$330="C",$B$5*(1+'Model 1'!$B$329)^(V194-1),IF('Model 1'!$B$330="S",$B$5*(1+'Model 1'!$B$329*(V194-1)),$B$5))</f>
        <v>467.39022498022933</v>
      </c>
      <c r="J194" s="16">
        <f t="shared" ref="J194:K194" si="642">J193</f>
        <v>0.52347225741415115</v>
      </c>
      <c r="K194" s="16">
        <f t="shared" si="642"/>
        <v>0.96916776256557036</v>
      </c>
      <c r="L194" s="16">
        <f t="shared" ref="L194:M194" si="643">L193</f>
        <v>0.98624335465829094</v>
      </c>
      <c r="M194" s="16">
        <f t="shared" si="643"/>
        <v>1.8351169303884849</v>
      </c>
      <c r="N194" s="16">
        <f>INDEX('Model 1'!EMBLEMFac9Fac18,MATCH(I194,'Model 1'!$A$45:$A$74,1),MATCH($D$5,'Model 1'!$C$44:$G$44,0))</f>
        <v>0.57345782300694315</v>
      </c>
      <c r="O194" s="16">
        <f>INDEX('Model 1'!EMBLEMFac21Fac18,MATCH(I194,'Model 1'!$A$80:$A$109,1),MATCH($D$4,'Model 1'!$C$79:$F$79,0))</f>
        <v>0.8512053780955311</v>
      </c>
      <c r="P194" s="16">
        <f t="shared" ref="P194:Q194" si="644">P193</f>
        <v>0.96967377967050727</v>
      </c>
      <c r="Q194" s="16">
        <f t="shared" si="644"/>
        <v>0.98034764327780921</v>
      </c>
      <c r="R194" s="16">
        <f t="shared" ref="R194" si="645">R193</f>
        <v>1.004679405109753</v>
      </c>
      <c r="S194" s="16">
        <f>IFERROR(INDEX('Model 1'!EMBLEMFac21Fac26,MATCH(H194,'Model 1'!$H$203:$H$324,0),MATCH($D$4,'Model 1'!$C$202:$F$202,0)),S193)</f>
        <v>1.2348455492762502</v>
      </c>
      <c r="T194" s="16">
        <f t="shared" si="397"/>
        <v>0.52859396983520879</v>
      </c>
      <c r="V194" s="34">
        <f t="shared" si="449"/>
        <v>16</v>
      </c>
    </row>
    <row r="195" spans="7:22" x14ac:dyDescent="0.3">
      <c r="G195" s="18">
        <f t="shared" si="444"/>
        <v>95</v>
      </c>
      <c r="H195" s="5" t="s">
        <v>458</v>
      </c>
      <c r="I195" s="33">
        <f>IF('Model 1'!$B$330="C",$B$5*(1+'Model 1'!$B$329)^(V195-1),IF('Model 1'!$B$330="S",$B$5*(1+'Model 1'!$B$329*(V195-1)),$B$5))</f>
        <v>467.39022498022933</v>
      </c>
      <c r="J195" s="16">
        <f t="shared" ref="J195:K195" si="646">J194</f>
        <v>0.52347225741415115</v>
      </c>
      <c r="K195" s="16">
        <f t="shared" si="646"/>
        <v>0.96916776256557036</v>
      </c>
      <c r="L195" s="16">
        <f t="shared" ref="L195:M195" si="647">L194</f>
        <v>0.98624335465829094</v>
      </c>
      <c r="M195" s="16">
        <f t="shared" si="647"/>
        <v>1.8351169303884849</v>
      </c>
      <c r="N195" s="16">
        <f>INDEX('Model 1'!EMBLEMFac9Fac18,MATCH(I195,'Model 1'!$A$45:$A$74,1),MATCH($D$5,'Model 1'!$C$44:$G$44,0))</f>
        <v>0.57345782300694315</v>
      </c>
      <c r="O195" s="16">
        <f>INDEX('Model 1'!EMBLEMFac21Fac18,MATCH(I195,'Model 1'!$A$80:$A$109,1),MATCH($D$4,'Model 1'!$C$79:$F$79,0))</f>
        <v>0.8512053780955311</v>
      </c>
      <c r="P195" s="16">
        <f t="shared" ref="P195:Q195" si="648">P194</f>
        <v>0.96967377967050727</v>
      </c>
      <c r="Q195" s="16">
        <f t="shared" si="648"/>
        <v>0.98034764327780921</v>
      </c>
      <c r="R195" s="16">
        <f t="shared" ref="R195" si="649">R194</f>
        <v>1.004679405109753</v>
      </c>
      <c r="S195" s="16">
        <f>IFERROR(INDEX('Model 1'!EMBLEMFac21Fac26,MATCH(H195,'Model 1'!$H$203:$H$324,0),MATCH($D$4,'Model 1'!$C$202:$F$202,0)),S194)</f>
        <v>1.2348455492762502</v>
      </c>
      <c r="T195" s="16">
        <f t="shared" si="397"/>
        <v>0.52859396983520879</v>
      </c>
      <c r="V195" s="34">
        <f t="shared" si="449"/>
        <v>16</v>
      </c>
    </row>
    <row r="196" spans="7:22" x14ac:dyDescent="0.3">
      <c r="G196" s="18">
        <f t="shared" si="444"/>
        <v>96</v>
      </c>
      <c r="H196" s="5" t="s">
        <v>459</v>
      </c>
      <c r="I196" s="33">
        <f>IF('Model 1'!$B$330="C",$B$5*(1+'Model 1'!$B$329)^(V196-1),IF('Model 1'!$B$330="S",$B$5*(1+'Model 1'!$B$329*(V196-1)),$B$5))</f>
        <v>481.41193172963614</v>
      </c>
      <c r="J196" s="16">
        <f t="shared" ref="J196:K196" si="650">J195</f>
        <v>0.52347225741415115</v>
      </c>
      <c r="K196" s="16">
        <f t="shared" si="650"/>
        <v>0.96916776256557036</v>
      </c>
      <c r="L196" s="16">
        <f t="shared" ref="L196:M196" si="651">L195</f>
        <v>0.98624335465829094</v>
      </c>
      <c r="M196" s="16">
        <f t="shared" si="651"/>
        <v>1.8351169303884849</v>
      </c>
      <c r="N196" s="16">
        <f>INDEX('Model 1'!EMBLEMFac9Fac18,MATCH(I196,'Model 1'!$A$45:$A$74,1),MATCH($D$5,'Model 1'!$C$44:$G$44,0))</f>
        <v>0.57345782300694315</v>
      </c>
      <c r="O196" s="16">
        <f>INDEX('Model 1'!EMBLEMFac21Fac18,MATCH(I196,'Model 1'!$A$80:$A$109,1),MATCH($D$4,'Model 1'!$C$79:$F$79,0))</f>
        <v>0.8512053780955311</v>
      </c>
      <c r="P196" s="16">
        <f t="shared" ref="P196:Q196" si="652">P195</f>
        <v>0.96967377967050727</v>
      </c>
      <c r="Q196" s="16">
        <f t="shared" si="652"/>
        <v>0.98034764327780921</v>
      </c>
      <c r="R196" s="16">
        <f t="shared" ref="R196" si="653">R195</f>
        <v>1.004679405109753</v>
      </c>
      <c r="S196" s="16">
        <f>IFERROR(INDEX('Model 1'!EMBLEMFac21Fac26,MATCH(H196,'Model 1'!$H$203:$H$324,0),MATCH($D$4,'Model 1'!$C$202:$F$202,0)),S195)</f>
        <v>1.2348455492762502</v>
      </c>
      <c r="T196" s="16">
        <f t="shared" ref="T196:T259" si="654">MIN(1,PRODUCT(J196:S196))</f>
        <v>0.52859396983520879</v>
      </c>
      <c r="V196" s="34">
        <f t="shared" si="449"/>
        <v>17</v>
      </c>
    </row>
    <row r="197" spans="7:22" x14ac:dyDescent="0.3">
      <c r="G197" s="18">
        <f t="shared" si="444"/>
        <v>96</v>
      </c>
      <c r="H197" s="5" t="s">
        <v>460</v>
      </c>
      <c r="I197" s="33">
        <f>IF('Model 1'!$B$330="C",$B$5*(1+'Model 1'!$B$329)^(V197-1),IF('Model 1'!$B$330="S",$B$5*(1+'Model 1'!$B$329*(V197-1)),$B$5))</f>
        <v>481.41193172963614</v>
      </c>
      <c r="J197" s="16">
        <f t="shared" ref="J197:K197" si="655">J196</f>
        <v>0.52347225741415115</v>
      </c>
      <c r="K197" s="16">
        <f t="shared" si="655"/>
        <v>0.96916776256557036</v>
      </c>
      <c r="L197" s="16">
        <f t="shared" ref="L197:M197" si="656">L196</f>
        <v>0.98624335465829094</v>
      </c>
      <c r="M197" s="16">
        <f t="shared" si="656"/>
        <v>1.8351169303884849</v>
      </c>
      <c r="N197" s="16">
        <f>INDEX('Model 1'!EMBLEMFac9Fac18,MATCH(I197,'Model 1'!$A$45:$A$74,1),MATCH($D$5,'Model 1'!$C$44:$G$44,0))</f>
        <v>0.57345782300694315</v>
      </c>
      <c r="O197" s="16">
        <f>INDEX('Model 1'!EMBLEMFac21Fac18,MATCH(I197,'Model 1'!$A$80:$A$109,1),MATCH($D$4,'Model 1'!$C$79:$F$79,0))</f>
        <v>0.8512053780955311</v>
      </c>
      <c r="P197" s="16">
        <f t="shared" ref="P197:Q197" si="657">P196</f>
        <v>0.96967377967050727</v>
      </c>
      <c r="Q197" s="16">
        <f t="shared" si="657"/>
        <v>0.98034764327780921</v>
      </c>
      <c r="R197" s="16">
        <f t="shared" ref="R197" si="658">R196</f>
        <v>1.004679405109753</v>
      </c>
      <c r="S197" s="16">
        <f>IFERROR(INDEX('Model 1'!EMBLEMFac21Fac26,MATCH(H197,'Model 1'!$H$203:$H$324,0),MATCH($D$4,'Model 1'!$C$202:$F$202,0)),S196)</f>
        <v>1.2348455492762502</v>
      </c>
      <c r="T197" s="16">
        <f t="shared" si="654"/>
        <v>0.52859396983520879</v>
      </c>
      <c r="V197" s="34">
        <f t="shared" si="449"/>
        <v>17</v>
      </c>
    </row>
    <row r="198" spans="7:22" x14ac:dyDescent="0.3">
      <c r="G198" s="18">
        <f t="shared" si="444"/>
        <v>96</v>
      </c>
      <c r="H198" s="5" t="s">
        <v>461</v>
      </c>
      <c r="I198" s="33">
        <f>IF('Model 1'!$B$330="C",$B$5*(1+'Model 1'!$B$329)^(V198-1),IF('Model 1'!$B$330="S",$B$5*(1+'Model 1'!$B$329*(V198-1)),$B$5))</f>
        <v>481.41193172963614</v>
      </c>
      <c r="J198" s="16">
        <f t="shared" ref="J198:K198" si="659">J197</f>
        <v>0.52347225741415115</v>
      </c>
      <c r="K198" s="16">
        <f t="shared" si="659"/>
        <v>0.96916776256557036</v>
      </c>
      <c r="L198" s="16">
        <f t="shared" ref="L198:M198" si="660">L197</f>
        <v>0.98624335465829094</v>
      </c>
      <c r="M198" s="16">
        <f t="shared" si="660"/>
        <v>1.8351169303884849</v>
      </c>
      <c r="N198" s="16">
        <f>INDEX('Model 1'!EMBLEMFac9Fac18,MATCH(I198,'Model 1'!$A$45:$A$74,1),MATCH($D$5,'Model 1'!$C$44:$G$44,0))</f>
        <v>0.57345782300694315</v>
      </c>
      <c r="O198" s="16">
        <f>INDEX('Model 1'!EMBLEMFac21Fac18,MATCH(I198,'Model 1'!$A$80:$A$109,1),MATCH($D$4,'Model 1'!$C$79:$F$79,0))</f>
        <v>0.8512053780955311</v>
      </c>
      <c r="P198" s="16">
        <f t="shared" ref="P198:Q198" si="661">P197</f>
        <v>0.96967377967050727</v>
      </c>
      <c r="Q198" s="16">
        <f t="shared" si="661"/>
        <v>0.98034764327780921</v>
      </c>
      <c r="R198" s="16">
        <f t="shared" ref="R198" si="662">R197</f>
        <v>1.004679405109753</v>
      </c>
      <c r="S198" s="16">
        <f>IFERROR(INDEX('Model 1'!EMBLEMFac21Fac26,MATCH(H198,'Model 1'!$H$203:$H$324,0),MATCH($D$4,'Model 1'!$C$202:$F$202,0)),S197)</f>
        <v>1.2348455492762502</v>
      </c>
      <c r="T198" s="16">
        <f t="shared" si="654"/>
        <v>0.52859396983520879</v>
      </c>
      <c r="V198" s="34">
        <f t="shared" si="449"/>
        <v>17</v>
      </c>
    </row>
    <row r="199" spans="7:22" x14ac:dyDescent="0.3">
      <c r="G199" s="18">
        <f t="shared" si="444"/>
        <v>96</v>
      </c>
      <c r="H199" s="5" t="s">
        <v>462</v>
      </c>
      <c r="I199" s="33">
        <f>IF('Model 1'!$B$330="C",$B$5*(1+'Model 1'!$B$329)^(V199-1),IF('Model 1'!$B$330="S",$B$5*(1+'Model 1'!$B$329*(V199-1)),$B$5))</f>
        <v>481.41193172963614</v>
      </c>
      <c r="J199" s="16">
        <f t="shared" ref="J199:K199" si="663">J198</f>
        <v>0.52347225741415115</v>
      </c>
      <c r="K199" s="16">
        <f t="shared" si="663"/>
        <v>0.96916776256557036</v>
      </c>
      <c r="L199" s="16">
        <f t="shared" ref="L199:M199" si="664">L198</f>
        <v>0.98624335465829094</v>
      </c>
      <c r="M199" s="16">
        <f t="shared" si="664"/>
        <v>1.8351169303884849</v>
      </c>
      <c r="N199" s="16">
        <f>INDEX('Model 1'!EMBLEMFac9Fac18,MATCH(I199,'Model 1'!$A$45:$A$74,1),MATCH($D$5,'Model 1'!$C$44:$G$44,0))</f>
        <v>0.57345782300694315</v>
      </c>
      <c r="O199" s="16">
        <f>INDEX('Model 1'!EMBLEMFac21Fac18,MATCH(I199,'Model 1'!$A$80:$A$109,1),MATCH($D$4,'Model 1'!$C$79:$F$79,0))</f>
        <v>0.8512053780955311</v>
      </c>
      <c r="P199" s="16">
        <f t="shared" ref="P199:Q199" si="665">P198</f>
        <v>0.96967377967050727</v>
      </c>
      <c r="Q199" s="16">
        <f t="shared" si="665"/>
        <v>0.98034764327780921</v>
      </c>
      <c r="R199" s="16">
        <f t="shared" ref="R199" si="666">R198</f>
        <v>1.004679405109753</v>
      </c>
      <c r="S199" s="16">
        <f>IFERROR(INDEX('Model 1'!EMBLEMFac21Fac26,MATCH(H199,'Model 1'!$H$203:$H$324,0),MATCH($D$4,'Model 1'!$C$202:$F$202,0)),S198)</f>
        <v>1.2348455492762502</v>
      </c>
      <c r="T199" s="16">
        <f t="shared" si="654"/>
        <v>0.52859396983520879</v>
      </c>
      <c r="V199" s="34">
        <f t="shared" si="449"/>
        <v>17</v>
      </c>
    </row>
    <row r="200" spans="7:22" x14ac:dyDescent="0.3">
      <c r="G200" s="18">
        <f t="shared" si="444"/>
        <v>96</v>
      </c>
      <c r="H200" s="5" t="s">
        <v>463</v>
      </c>
      <c r="I200" s="33">
        <f>IF('Model 1'!$B$330="C",$B$5*(1+'Model 1'!$B$329)^(V200-1),IF('Model 1'!$B$330="S",$B$5*(1+'Model 1'!$B$329*(V200-1)),$B$5))</f>
        <v>481.41193172963614</v>
      </c>
      <c r="J200" s="16">
        <f t="shared" ref="J200:K200" si="667">J199</f>
        <v>0.52347225741415115</v>
      </c>
      <c r="K200" s="16">
        <f t="shared" si="667"/>
        <v>0.96916776256557036</v>
      </c>
      <c r="L200" s="16">
        <f t="shared" ref="L200:M200" si="668">L199</f>
        <v>0.98624335465829094</v>
      </c>
      <c r="M200" s="16">
        <f t="shared" si="668"/>
        <v>1.8351169303884849</v>
      </c>
      <c r="N200" s="16">
        <f>INDEX('Model 1'!EMBLEMFac9Fac18,MATCH(I200,'Model 1'!$A$45:$A$74,1),MATCH($D$5,'Model 1'!$C$44:$G$44,0))</f>
        <v>0.57345782300694315</v>
      </c>
      <c r="O200" s="16">
        <f>INDEX('Model 1'!EMBLEMFac21Fac18,MATCH(I200,'Model 1'!$A$80:$A$109,1),MATCH($D$4,'Model 1'!$C$79:$F$79,0))</f>
        <v>0.8512053780955311</v>
      </c>
      <c r="P200" s="16">
        <f t="shared" ref="P200:Q200" si="669">P199</f>
        <v>0.96967377967050727</v>
      </c>
      <c r="Q200" s="16">
        <f t="shared" si="669"/>
        <v>0.98034764327780921</v>
      </c>
      <c r="R200" s="16">
        <f t="shared" ref="R200" si="670">R199</f>
        <v>1.004679405109753</v>
      </c>
      <c r="S200" s="16">
        <f>IFERROR(INDEX('Model 1'!EMBLEMFac21Fac26,MATCH(H200,'Model 1'!$H$203:$H$324,0),MATCH($D$4,'Model 1'!$C$202:$F$202,0)),S199)</f>
        <v>1.2348455492762502</v>
      </c>
      <c r="T200" s="16">
        <f t="shared" si="654"/>
        <v>0.52859396983520879</v>
      </c>
      <c r="V200" s="34">
        <f t="shared" si="449"/>
        <v>17</v>
      </c>
    </row>
    <row r="201" spans="7:22" x14ac:dyDescent="0.3">
      <c r="G201" s="18">
        <f t="shared" si="444"/>
        <v>96</v>
      </c>
      <c r="H201" s="5" t="s">
        <v>464</v>
      </c>
      <c r="I201" s="33">
        <f>IF('Model 1'!$B$330="C",$B$5*(1+'Model 1'!$B$329)^(V201-1),IF('Model 1'!$B$330="S",$B$5*(1+'Model 1'!$B$329*(V201-1)),$B$5))</f>
        <v>481.41193172963614</v>
      </c>
      <c r="J201" s="16">
        <f t="shared" ref="J201:K201" si="671">J200</f>
        <v>0.52347225741415115</v>
      </c>
      <c r="K201" s="16">
        <f t="shared" si="671"/>
        <v>0.96916776256557036</v>
      </c>
      <c r="L201" s="16">
        <f t="shared" ref="L201:M201" si="672">L200</f>
        <v>0.98624335465829094</v>
      </c>
      <c r="M201" s="16">
        <f t="shared" si="672"/>
        <v>1.8351169303884849</v>
      </c>
      <c r="N201" s="16">
        <f>INDEX('Model 1'!EMBLEMFac9Fac18,MATCH(I201,'Model 1'!$A$45:$A$74,1),MATCH($D$5,'Model 1'!$C$44:$G$44,0))</f>
        <v>0.57345782300694315</v>
      </c>
      <c r="O201" s="16">
        <f>INDEX('Model 1'!EMBLEMFac21Fac18,MATCH(I201,'Model 1'!$A$80:$A$109,1),MATCH($D$4,'Model 1'!$C$79:$F$79,0))</f>
        <v>0.8512053780955311</v>
      </c>
      <c r="P201" s="16">
        <f t="shared" ref="P201:Q201" si="673">P200</f>
        <v>0.96967377967050727</v>
      </c>
      <c r="Q201" s="16">
        <f t="shared" si="673"/>
        <v>0.98034764327780921</v>
      </c>
      <c r="R201" s="16">
        <f t="shared" ref="R201" si="674">R200</f>
        <v>1.004679405109753</v>
      </c>
      <c r="S201" s="16">
        <f>IFERROR(INDEX('Model 1'!EMBLEMFac21Fac26,MATCH(H201,'Model 1'!$H$203:$H$324,0),MATCH($D$4,'Model 1'!$C$202:$F$202,0)),S200)</f>
        <v>1.2348455492762502</v>
      </c>
      <c r="T201" s="16">
        <f t="shared" si="654"/>
        <v>0.52859396983520879</v>
      </c>
      <c r="V201" s="34">
        <f t="shared" si="449"/>
        <v>17</v>
      </c>
    </row>
    <row r="202" spans="7:22" x14ac:dyDescent="0.3">
      <c r="G202" s="18">
        <f t="shared" si="444"/>
        <v>96</v>
      </c>
      <c r="H202" s="5" t="s">
        <v>465</v>
      </c>
      <c r="I202" s="33">
        <f>IF('Model 1'!$B$330="C",$B$5*(1+'Model 1'!$B$329)^(V202-1),IF('Model 1'!$B$330="S",$B$5*(1+'Model 1'!$B$329*(V202-1)),$B$5))</f>
        <v>481.41193172963614</v>
      </c>
      <c r="J202" s="16">
        <f t="shared" ref="J202:K202" si="675">J201</f>
        <v>0.52347225741415115</v>
      </c>
      <c r="K202" s="16">
        <f t="shared" si="675"/>
        <v>0.96916776256557036</v>
      </c>
      <c r="L202" s="16">
        <f t="shared" ref="L202:M202" si="676">L201</f>
        <v>0.98624335465829094</v>
      </c>
      <c r="M202" s="16">
        <f t="shared" si="676"/>
        <v>1.8351169303884849</v>
      </c>
      <c r="N202" s="16">
        <f>INDEX('Model 1'!EMBLEMFac9Fac18,MATCH(I202,'Model 1'!$A$45:$A$74,1),MATCH($D$5,'Model 1'!$C$44:$G$44,0))</f>
        <v>0.57345782300694315</v>
      </c>
      <c r="O202" s="16">
        <f>INDEX('Model 1'!EMBLEMFac21Fac18,MATCH(I202,'Model 1'!$A$80:$A$109,1),MATCH($D$4,'Model 1'!$C$79:$F$79,0))</f>
        <v>0.8512053780955311</v>
      </c>
      <c r="P202" s="16">
        <f t="shared" ref="P202:Q202" si="677">P201</f>
        <v>0.96967377967050727</v>
      </c>
      <c r="Q202" s="16">
        <f t="shared" si="677"/>
        <v>0.98034764327780921</v>
      </c>
      <c r="R202" s="16">
        <f t="shared" ref="R202" si="678">R201</f>
        <v>1.004679405109753</v>
      </c>
      <c r="S202" s="16">
        <f>IFERROR(INDEX('Model 1'!EMBLEMFac21Fac26,MATCH(H202,'Model 1'!$H$203:$H$324,0),MATCH($D$4,'Model 1'!$C$202:$F$202,0)),S201)</f>
        <v>1.2348455492762502</v>
      </c>
      <c r="T202" s="16">
        <f t="shared" si="654"/>
        <v>0.52859396983520879</v>
      </c>
      <c r="V202" s="34">
        <f t="shared" si="449"/>
        <v>17</v>
      </c>
    </row>
    <row r="203" spans="7:22" x14ac:dyDescent="0.3">
      <c r="G203" s="18">
        <f t="shared" si="444"/>
        <v>96</v>
      </c>
      <c r="H203" s="5" t="s">
        <v>466</v>
      </c>
      <c r="I203" s="33">
        <f>IF('Model 1'!$B$330="C",$B$5*(1+'Model 1'!$B$329)^(V203-1),IF('Model 1'!$B$330="S",$B$5*(1+'Model 1'!$B$329*(V203-1)),$B$5))</f>
        <v>481.41193172963614</v>
      </c>
      <c r="J203" s="16">
        <f t="shared" ref="J203:K203" si="679">J202</f>
        <v>0.52347225741415115</v>
      </c>
      <c r="K203" s="16">
        <f t="shared" si="679"/>
        <v>0.96916776256557036</v>
      </c>
      <c r="L203" s="16">
        <f t="shared" ref="L203:M203" si="680">L202</f>
        <v>0.98624335465829094</v>
      </c>
      <c r="M203" s="16">
        <f t="shared" si="680"/>
        <v>1.8351169303884849</v>
      </c>
      <c r="N203" s="16">
        <f>INDEX('Model 1'!EMBLEMFac9Fac18,MATCH(I203,'Model 1'!$A$45:$A$74,1),MATCH($D$5,'Model 1'!$C$44:$G$44,0))</f>
        <v>0.57345782300694315</v>
      </c>
      <c r="O203" s="16">
        <f>INDEX('Model 1'!EMBLEMFac21Fac18,MATCH(I203,'Model 1'!$A$80:$A$109,1),MATCH($D$4,'Model 1'!$C$79:$F$79,0))</f>
        <v>0.8512053780955311</v>
      </c>
      <c r="P203" s="16">
        <f t="shared" ref="P203:Q203" si="681">P202</f>
        <v>0.96967377967050727</v>
      </c>
      <c r="Q203" s="16">
        <f t="shared" si="681"/>
        <v>0.98034764327780921</v>
      </c>
      <c r="R203" s="16">
        <f t="shared" ref="R203" si="682">R202</f>
        <v>1.004679405109753</v>
      </c>
      <c r="S203" s="16">
        <f>IFERROR(INDEX('Model 1'!EMBLEMFac21Fac26,MATCH(H203,'Model 1'!$H$203:$H$324,0),MATCH($D$4,'Model 1'!$C$202:$F$202,0)),S202)</f>
        <v>1.2348455492762502</v>
      </c>
      <c r="T203" s="16">
        <f t="shared" si="654"/>
        <v>0.52859396983520879</v>
      </c>
      <c r="V203" s="34">
        <f t="shared" si="449"/>
        <v>17</v>
      </c>
    </row>
    <row r="204" spans="7:22" x14ac:dyDescent="0.3">
      <c r="G204" s="18">
        <f t="shared" si="444"/>
        <v>96</v>
      </c>
      <c r="H204" s="5" t="s">
        <v>467</v>
      </c>
      <c r="I204" s="33">
        <f>IF('Model 1'!$B$330="C",$B$5*(1+'Model 1'!$B$329)^(V204-1),IF('Model 1'!$B$330="S",$B$5*(1+'Model 1'!$B$329*(V204-1)),$B$5))</f>
        <v>481.41193172963614</v>
      </c>
      <c r="J204" s="16">
        <f t="shared" ref="J204:K204" si="683">J203</f>
        <v>0.52347225741415115</v>
      </c>
      <c r="K204" s="16">
        <f t="shared" si="683"/>
        <v>0.96916776256557036</v>
      </c>
      <c r="L204" s="16">
        <f t="shared" ref="L204:M204" si="684">L203</f>
        <v>0.98624335465829094</v>
      </c>
      <c r="M204" s="16">
        <f t="shared" si="684"/>
        <v>1.8351169303884849</v>
      </c>
      <c r="N204" s="16">
        <f>INDEX('Model 1'!EMBLEMFac9Fac18,MATCH(I204,'Model 1'!$A$45:$A$74,1),MATCH($D$5,'Model 1'!$C$44:$G$44,0))</f>
        <v>0.57345782300694315</v>
      </c>
      <c r="O204" s="16">
        <f>INDEX('Model 1'!EMBLEMFac21Fac18,MATCH(I204,'Model 1'!$A$80:$A$109,1),MATCH($D$4,'Model 1'!$C$79:$F$79,0))</f>
        <v>0.8512053780955311</v>
      </c>
      <c r="P204" s="16">
        <f t="shared" ref="P204:Q204" si="685">P203</f>
        <v>0.96967377967050727</v>
      </c>
      <c r="Q204" s="16">
        <f t="shared" si="685"/>
        <v>0.98034764327780921</v>
      </c>
      <c r="R204" s="16">
        <f t="shared" ref="R204" si="686">R203</f>
        <v>1.004679405109753</v>
      </c>
      <c r="S204" s="16">
        <f>IFERROR(INDEX('Model 1'!EMBLEMFac21Fac26,MATCH(H204,'Model 1'!$H$203:$H$324,0),MATCH($D$4,'Model 1'!$C$202:$F$202,0)),S203)</f>
        <v>1.2348455492762502</v>
      </c>
      <c r="T204" s="16">
        <f t="shared" si="654"/>
        <v>0.52859396983520879</v>
      </c>
      <c r="V204" s="34">
        <f t="shared" si="449"/>
        <v>17</v>
      </c>
    </row>
    <row r="205" spans="7:22" x14ac:dyDescent="0.3">
      <c r="G205" s="18">
        <f t="shared" si="444"/>
        <v>96</v>
      </c>
      <c r="H205" s="5" t="s">
        <v>468</v>
      </c>
      <c r="I205" s="33">
        <f>IF('Model 1'!$B$330="C",$B$5*(1+'Model 1'!$B$329)^(V205-1),IF('Model 1'!$B$330="S",$B$5*(1+'Model 1'!$B$329*(V205-1)),$B$5))</f>
        <v>481.41193172963614</v>
      </c>
      <c r="J205" s="16">
        <f t="shared" ref="J205:K205" si="687">J204</f>
        <v>0.52347225741415115</v>
      </c>
      <c r="K205" s="16">
        <f t="shared" si="687"/>
        <v>0.96916776256557036</v>
      </c>
      <c r="L205" s="16">
        <f t="shared" ref="L205:M205" si="688">L204</f>
        <v>0.98624335465829094</v>
      </c>
      <c r="M205" s="16">
        <f t="shared" si="688"/>
        <v>1.8351169303884849</v>
      </c>
      <c r="N205" s="16">
        <f>INDEX('Model 1'!EMBLEMFac9Fac18,MATCH(I205,'Model 1'!$A$45:$A$74,1),MATCH($D$5,'Model 1'!$C$44:$G$44,0))</f>
        <v>0.57345782300694315</v>
      </c>
      <c r="O205" s="16">
        <f>INDEX('Model 1'!EMBLEMFac21Fac18,MATCH(I205,'Model 1'!$A$80:$A$109,1),MATCH($D$4,'Model 1'!$C$79:$F$79,0))</f>
        <v>0.8512053780955311</v>
      </c>
      <c r="P205" s="16">
        <f t="shared" ref="P205:Q205" si="689">P204</f>
        <v>0.96967377967050727</v>
      </c>
      <c r="Q205" s="16">
        <f t="shared" si="689"/>
        <v>0.98034764327780921</v>
      </c>
      <c r="R205" s="16">
        <f t="shared" ref="R205" si="690">R204</f>
        <v>1.004679405109753</v>
      </c>
      <c r="S205" s="16">
        <f>IFERROR(INDEX('Model 1'!EMBLEMFac21Fac26,MATCH(H205,'Model 1'!$H$203:$H$324,0),MATCH($D$4,'Model 1'!$C$202:$F$202,0)),S204)</f>
        <v>1.2348455492762502</v>
      </c>
      <c r="T205" s="16">
        <f t="shared" si="654"/>
        <v>0.52859396983520879</v>
      </c>
      <c r="V205" s="34">
        <f t="shared" si="449"/>
        <v>17</v>
      </c>
    </row>
    <row r="206" spans="7:22" x14ac:dyDescent="0.3">
      <c r="G206" s="18">
        <f t="shared" si="444"/>
        <v>96</v>
      </c>
      <c r="H206" s="5" t="s">
        <v>469</v>
      </c>
      <c r="I206" s="33">
        <f>IF('Model 1'!$B$330="C",$B$5*(1+'Model 1'!$B$329)^(V206-1),IF('Model 1'!$B$330="S",$B$5*(1+'Model 1'!$B$329*(V206-1)),$B$5))</f>
        <v>481.41193172963614</v>
      </c>
      <c r="J206" s="16">
        <f t="shared" ref="J206:K206" si="691">J205</f>
        <v>0.52347225741415115</v>
      </c>
      <c r="K206" s="16">
        <f t="shared" si="691"/>
        <v>0.96916776256557036</v>
      </c>
      <c r="L206" s="16">
        <f t="shared" ref="L206:M206" si="692">L205</f>
        <v>0.98624335465829094</v>
      </c>
      <c r="M206" s="16">
        <f t="shared" si="692"/>
        <v>1.8351169303884849</v>
      </c>
      <c r="N206" s="16">
        <f>INDEX('Model 1'!EMBLEMFac9Fac18,MATCH(I206,'Model 1'!$A$45:$A$74,1),MATCH($D$5,'Model 1'!$C$44:$G$44,0))</f>
        <v>0.57345782300694315</v>
      </c>
      <c r="O206" s="16">
        <f>INDEX('Model 1'!EMBLEMFac21Fac18,MATCH(I206,'Model 1'!$A$80:$A$109,1),MATCH($D$4,'Model 1'!$C$79:$F$79,0))</f>
        <v>0.8512053780955311</v>
      </c>
      <c r="P206" s="16">
        <f t="shared" ref="P206:Q206" si="693">P205</f>
        <v>0.96967377967050727</v>
      </c>
      <c r="Q206" s="16">
        <f t="shared" si="693"/>
        <v>0.98034764327780921</v>
      </c>
      <c r="R206" s="16">
        <f t="shared" ref="R206" si="694">R205</f>
        <v>1.004679405109753</v>
      </c>
      <c r="S206" s="16">
        <f>IFERROR(INDEX('Model 1'!EMBLEMFac21Fac26,MATCH(H206,'Model 1'!$H$203:$H$324,0),MATCH($D$4,'Model 1'!$C$202:$F$202,0)),S205)</f>
        <v>1.2348455492762502</v>
      </c>
      <c r="T206" s="16">
        <f t="shared" si="654"/>
        <v>0.52859396983520879</v>
      </c>
      <c r="V206" s="34">
        <f t="shared" si="449"/>
        <v>17</v>
      </c>
    </row>
    <row r="207" spans="7:22" x14ac:dyDescent="0.3">
      <c r="G207" s="18">
        <f t="shared" si="444"/>
        <v>96</v>
      </c>
      <c r="H207" s="5" t="s">
        <v>470</v>
      </c>
      <c r="I207" s="33">
        <f>IF('Model 1'!$B$330="C",$B$5*(1+'Model 1'!$B$329)^(V207-1),IF('Model 1'!$B$330="S",$B$5*(1+'Model 1'!$B$329*(V207-1)),$B$5))</f>
        <v>481.41193172963614</v>
      </c>
      <c r="J207" s="16">
        <f t="shared" ref="J207:K207" si="695">J206</f>
        <v>0.52347225741415115</v>
      </c>
      <c r="K207" s="16">
        <f t="shared" si="695"/>
        <v>0.96916776256557036</v>
      </c>
      <c r="L207" s="16">
        <f t="shared" ref="L207:M207" si="696">L206</f>
        <v>0.98624335465829094</v>
      </c>
      <c r="M207" s="16">
        <f t="shared" si="696"/>
        <v>1.8351169303884849</v>
      </c>
      <c r="N207" s="16">
        <f>INDEX('Model 1'!EMBLEMFac9Fac18,MATCH(I207,'Model 1'!$A$45:$A$74,1),MATCH($D$5,'Model 1'!$C$44:$G$44,0))</f>
        <v>0.57345782300694315</v>
      </c>
      <c r="O207" s="16">
        <f>INDEX('Model 1'!EMBLEMFac21Fac18,MATCH(I207,'Model 1'!$A$80:$A$109,1),MATCH($D$4,'Model 1'!$C$79:$F$79,0))</f>
        <v>0.8512053780955311</v>
      </c>
      <c r="P207" s="16">
        <f t="shared" ref="P207:Q207" si="697">P206</f>
        <v>0.96967377967050727</v>
      </c>
      <c r="Q207" s="16">
        <f t="shared" si="697"/>
        <v>0.98034764327780921</v>
      </c>
      <c r="R207" s="16">
        <f t="shared" ref="R207" si="698">R206</f>
        <v>1.004679405109753</v>
      </c>
      <c r="S207" s="16">
        <f>IFERROR(INDEX('Model 1'!EMBLEMFac21Fac26,MATCH(H207,'Model 1'!$H$203:$H$324,0),MATCH($D$4,'Model 1'!$C$202:$F$202,0)),S206)</f>
        <v>1.2348455492762502</v>
      </c>
      <c r="T207" s="16">
        <f t="shared" si="654"/>
        <v>0.52859396983520879</v>
      </c>
      <c r="V207" s="34">
        <f t="shared" si="449"/>
        <v>17</v>
      </c>
    </row>
    <row r="208" spans="7:22" x14ac:dyDescent="0.3">
      <c r="G208" s="18">
        <f t="shared" si="444"/>
        <v>97</v>
      </c>
      <c r="H208" s="5" t="s">
        <v>471</v>
      </c>
      <c r="I208" s="33">
        <f>IF('Model 1'!$B$330="C",$B$5*(1+'Model 1'!$B$329)^(V208-1),IF('Model 1'!$B$330="S",$B$5*(1+'Model 1'!$B$329*(V208-1)),$B$5))</f>
        <v>495.85428968152519</v>
      </c>
      <c r="J208" s="16">
        <f t="shared" ref="J208:K208" si="699">J207</f>
        <v>0.52347225741415115</v>
      </c>
      <c r="K208" s="16">
        <f t="shared" si="699"/>
        <v>0.96916776256557036</v>
      </c>
      <c r="L208" s="16">
        <f t="shared" ref="L208:M208" si="700">L207</f>
        <v>0.98624335465829094</v>
      </c>
      <c r="M208" s="16">
        <f t="shared" si="700"/>
        <v>1.8351169303884849</v>
      </c>
      <c r="N208" s="16">
        <f>INDEX('Model 1'!EMBLEMFac9Fac18,MATCH(I208,'Model 1'!$A$45:$A$74,1),MATCH($D$5,'Model 1'!$C$44:$G$44,0))</f>
        <v>0.57345782300694315</v>
      </c>
      <c r="O208" s="16">
        <f>INDEX('Model 1'!EMBLEMFac21Fac18,MATCH(I208,'Model 1'!$A$80:$A$109,1),MATCH($D$4,'Model 1'!$C$79:$F$79,0))</f>
        <v>0.8512053780955311</v>
      </c>
      <c r="P208" s="16">
        <f t="shared" ref="P208:Q208" si="701">P207</f>
        <v>0.96967377967050727</v>
      </c>
      <c r="Q208" s="16">
        <f t="shared" si="701"/>
        <v>0.98034764327780921</v>
      </c>
      <c r="R208" s="16">
        <f t="shared" ref="R208" si="702">R207</f>
        <v>1.004679405109753</v>
      </c>
      <c r="S208" s="16">
        <f>IFERROR(INDEX('Model 1'!EMBLEMFac21Fac26,MATCH(H208,'Model 1'!$H$203:$H$324,0),MATCH($D$4,'Model 1'!$C$202:$F$202,0)),S207)</f>
        <v>1.2348455492762502</v>
      </c>
      <c r="T208" s="16">
        <f t="shared" si="654"/>
        <v>0.52859396983520879</v>
      </c>
      <c r="V208" s="34">
        <f t="shared" si="449"/>
        <v>18</v>
      </c>
    </row>
    <row r="209" spans="7:22" x14ac:dyDescent="0.3">
      <c r="G209" s="18">
        <f t="shared" ref="G209:G272" si="703">G197+1</f>
        <v>97</v>
      </c>
      <c r="H209" s="5" t="s">
        <v>472</v>
      </c>
      <c r="I209" s="33">
        <f>IF('Model 1'!$B$330="C",$B$5*(1+'Model 1'!$B$329)^(V209-1),IF('Model 1'!$B$330="S",$B$5*(1+'Model 1'!$B$329*(V209-1)),$B$5))</f>
        <v>495.85428968152519</v>
      </c>
      <c r="J209" s="16">
        <f t="shared" ref="J209:K209" si="704">J208</f>
        <v>0.52347225741415115</v>
      </c>
      <c r="K209" s="16">
        <f t="shared" si="704"/>
        <v>0.96916776256557036</v>
      </c>
      <c r="L209" s="16">
        <f t="shared" ref="L209:M209" si="705">L208</f>
        <v>0.98624335465829094</v>
      </c>
      <c r="M209" s="16">
        <f t="shared" si="705"/>
        <v>1.8351169303884849</v>
      </c>
      <c r="N209" s="16">
        <f>INDEX('Model 1'!EMBLEMFac9Fac18,MATCH(I209,'Model 1'!$A$45:$A$74,1),MATCH($D$5,'Model 1'!$C$44:$G$44,0))</f>
        <v>0.57345782300694315</v>
      </c>
      <c r="O209" s="16">
        <f>INDEX('Model 1'!EMBLEMFac21Fac18,MATCH(I209,'Model 1'!$A$80:$A$109,1),MATCH($D$4,'Model 1'!$C$79:$F$79,0))</f>
        <v>0.8512053780955311</v>
      </c>
      <c r="P209" s="16">
        <f t="shared" ref="P209:Q209" si="706">P208</f>
        <v>0.96967377967050727</v>
      </c>
      <c r="Q209" s="16">
        <f t="shared" si="706"/>
        <v>0.98034764327780921</v>
      </c>
      <c r="R209" s="16">
        <f t="shared" ref="R209" si="707">R208</f>
        <v>1.004679405109753</v>
      </c>
      <c r="S209" s="16">
        <f>IFERROR(INDEX('Model 1'!EMBLEMFac21Fac26,MATCH(H209,'Model 1'!$H$203:$H$324,0),MATCH($D$4,'Model 1'!$C$202:$F$202,0)),S208)</f>
        <v>1.2348455492762502</v>
      </c>
      <c r="T209" s="16">
        <f t="shared" si="654"/>
        <v>0.52859396983520879</v>
      </c>
      <c r="V209" s="34">
        <f t="shared" ref="V209:V272" si="708">V197+1</f>
        <v>18</v>
      </c>
    </row>
    <row r="210" spans="7:22" x14ac:dyDescent="0.3">
      <c r="G210" s="18">
        <f t="shared" si="703"/>
        <v>97</v>
      </c>
      <c r="H210" s="5" t="s">
        <v>473</v>
      </c>
      <c r="I210" s="33">
        <f>IF('Model 1'!$B$330="C",$B$5*(1+'Model 1'!$B$329)^(V210-1),IF('Model 1'!$B$330="S",$B$5*(1+'Model 1'!$B$329*(V210-1)),$B$5))</f>
        <v>495.85428968152519</v>
      </c>
      <c r="J210" s="16">
        <f t="shared" ref="J210:K210" si="709">J209</f>
        <v>0.52347225741415115</v>
      </c>
      <c r="K210" s="16">
        <f t="shared" si="709"/>
        <v>0.96916776256557036</v>
      </c>
      <c r="L210" s="16">
        <f t="shared" ref="L210:M210" si="710">L209</f>
        <v>0.98624335465829094</v>
      </c>
      <c r="M210" s="16">
        <f t="shared" si="710"/>
        <v>1.8351169303884849</v>
      </c>
      <c r="N210" s="16">
        <f>INDEX('Model 1'!EMBLEMFac9Fac18,MATCH(I210,'Model 1'!$A$45:$A$74,1),MATCH($D$5,'Model 1'!$C$44:$G$44,0))</f>
        <v>0.57345782300694315</v>
      </c>
      <c r="O210" s="16">
        <f>INDEX('Model 1'!EMBLEMFac21Fac18,MATCH(I210,'Model 1'!$A$80:$A$109,1),MATCH($D$4,'Model 1'!$C$79:$F$79,0))</f>
        <v>0.8512053780955311</v>
      </c>
      <c r="P210" s="16">
        <f t="shared" ref="P210:Q210" si="711">P209</f>
        <v>0.96967377967050727</v>
      </c>
      <c r="Q210" s="16">
        <f t="shared" si="711"/>
        <v>0.98034764327780921</v>
      </c>
      <c r="R210" s="16">
        <f t="shared" ref="R210" si="712">R209</f>
        <v>1.004679405109753</v>
      </c>
      <c r="S210" s="16">
        <f>IFERROR(INDEX('Model 1'!EMBLEMFac21Fac26,MATCH(H210,'Model 1'!$H$203:$H$324,0),MATCH($D$4,'Model 1'!$C$202:$F$202,0)),S209)</f>
        <v>1.2348455492762502</v>
      </c>
      <c r="T210" s="16">
        <f t="shared" si="654"/>
        <v>0.52859396983520879</v>
      </c>
      <c r="V210" s="34">
        <f t="shared" si="708"/>
        <v>18</v>
      </c>
    </row>
    <row r="211" spans="7:22" x14ac:dyDescent="0.3">
      <c r="G211" s="18">
        <f t="shared" si="703"/>
        <v>97</v>
      </c>
      <c r="H211" s="5" t="s">
        <v>474</v>
      </c>
      <c r="I211" s="33">
        <f>IF('Model 1'!$B$330="C",$B$5*(1+'Model 1'!$B$329)^(V211-1),IF('Model 1'!$B$330="S",$B$5*(1+'Model 1'!$B$329*(V211-1)),$B$5))</f>
        <v>495.85428968152519</v>
      </c>
      <c r="J211" s="16">
        <f t="shared" ref="J211:K211" si="713">J210</f>
        <v>0.52347225741415115</v>
      </c>
      <c r="K211" s="16">
        <f t="shared" si="713"/>
        <v>0.96916776256557036</v>
      </c>
      <c r="L211" s="16">
        <f t="shared" ref="L211:M211" si="714">L210</f>
        <v>0.98624335465829094</v>
      </c>
      <c r="M211" s="16">
        <f t="shared" si="714"/>
        <v>1.8351169303884849</v>
      </c>
      <c r="N211" s="16">
        <f>INDEX('Model 1'!EMBLEMFac9Fac18,MATCH(I211,'Model 1'!$A$45:$A$74,1),MATCH($D$5,'Model 1'!$C$44:$G$44,0))</f>
        <v>0.57345782300694315</v>
      </c>
      <c r="O211" s="16">
        <f>INDEX('Model 1'!EMBLEMFac21Fac18,MATCH(I211,'Model 1'!$A$80:$A$109,1),MATCH($D$4,'Model 1'!$C$79:$F$79,0))</f>
        <v>0.8512053780955311</v>
      </c>
      <c r="P211" s="16">
        <f t="shared" ref="P211:Q211" si="715">P210</f>
        <v>0.96967377967050727</v>
      </c>
      <c r="Q211" s="16">
        <f t="shared" si="715"/>
        <v>0.98034764327780921</v>
      </c>
      <c r="R211" s="16">
        <f t="shared" ref="R211" si="716">R210</f>
        <v>1.004679405109753</v>
      </c>
      <c r="S211" s="16">
        <f>IFERROR(INDEX('Model 1'!EMBLEMFac21Fac26,MATCH(H211,'Model 1'!$H$203:$H$324,0),MATCH($D$4,'Model 1'!$C$202:$F$202,0)),S210)</f>
        <v>1.2348455492762502</v>
      </c>
      <c r="T211" s="16">
        <f t="shared" si="654"/>
        <v>0.52859396983520879</v>
      </c>
      <c r="V211" s="34">
        <f t="shared" si="708"/>
        <v>18</v>
      </c>
    </row>
    <row r="212" spans="7:22" x14ac:dyDescent="0.3">
      <c r="G212" s="18">
        <f t="shared" si="703"/>
        <v>97</v>
      </c>
      <c r="H212" s="5" t="s">
        <v>475</v>
      </c>
      <c r="I212" s="33">
        <f>IF('Model 1'!$B$330="C",$B$5*(1+'Model 1'!$B$329)^(V212-1),IF('Model 1'!$B$330="S",$B$5*(1+'Model 1'!$B$329*(V212-1)),$B$5))</f>
        <v>495.85428968152519</v>
      </c>
      <c r="J212" s="16">
        <f t="shared" ref="J212:K212" si="717">J211</f>
        <v>0.52347225741415115</v>
      </c>
      <c r="K212" s="16">
        <f t="shared" si="717"/>
        <v>0.96916776256557036</v>
      </c>
      <c r="L212" s="16">
        <f t="shared" ref="L212:M212" si="718">L211</f>
        <v>0.98624335465829094</v>
      </c>
      <c r="M212" s="16">
        <f t="shared" si="718"/>
        <v>1.8351169303884849</v>
      </c>
      <c r="N212" s="16">
        <f>INDEX('Model 1'!EMBLEMFac9Fac18,MATCH(I212,'Model 1'!$A$45:$A$74,1),MATCH($D$5,'Model 1'!$C$44:$G$44,0))</f>
        <v>0.57345782300694315</v>
      </c>
      <c r="O212" s="16">
        <f>INDEX('Model 1'!EMBLEMFac21Fac18,MATCH(I212,'Model 1'!$A$80:$A$109,1),MATCH($D$4,'Model 1'!$C$79:$F$79,0))</f>
        <v>0.8512053780955311</v>
      </c>
      <c r="P212" s="16">
        <f t="shared" ref="P212:Q212" si="719">P211</f>
        <v>0.96967377967050727</v>
      </c>
      <c r="Q212" s="16">
        <f t="shared" si="719"/>
        <v>0.98034764327780921</v>
      </c>
      <c r="R212" s="16">
        <f t="shared" ref="R212" si="720">R211</f>
        <v>1.004679405109753</v>
      </c>
      <c r="S212" s="16">
        <f>IFERROR(INDEX('Model 1'!EMBLEMFac21Fac26,MATCH(H212,'Model 1'!$H$203:$H$324,0),MATCH($D$4,'Model 1'!$C$202:$F$202,0)),S211)</f>
        <v>1.2348455492762502</v>
      </c>
      <c r="T212" s="16">
        <f t="shared" si="654"/>
        <v>0.52859396983520879</v>
      </c>
      <c r="V212" s="34">
        <f t="shared" si="708"/>
        <v>18</v>
      </c>
    </row>
    <row r="213" spans="7:22" x14ac:dyDescent="0.3">
      <c r="G213" s="18">
        <f t="shared" si="703"/>
        <v>97</v>
      </c>
      <c r="H213" s="5" t="s">
        <v>476</v>
      </c>
      <c r="I213" s="33">
        <f>IF('Model 1'!$B$330="C",$B$5*(1+'Model 1'!$B$329)^(V213-1),IF('Model 1'!$B$330="S",$B$5*(1+'Model 1'!$B$329*(V213-1)),$B$5))</f>
        <v>495.85428968152519</v>
      </c>
      <c r="J213" s="16">
        <f t="shared" ref="J213:K213" si="721">J212</f>
        <v>0.52347225741415115</v>
      </c>
      <c r="K213" s="16">
        <f t="shared" si="721"/>
        <v>0.96916776256557036</v>
      </c>
      <c r="L213" s="16">
        <f t="shared" ref="L213:M213" si="722">L212</f>
        <v>0.98624335465829094</v>
      </c>
      <c r="M213" s="16">
        <f t="shared" si="722"/>
        <v>1.8351169303884849</v>
      </c>
      <c r="N213" s="16">
        <f>INDEX('Model 1'!EMBLEMFac9Fac18,MATCH(I213,'Model 1'!$A$45:$A$74,1),MATCH($D$5,'Model 1'!$C$44:$G$44,0))</f>
        <v>0.57345782300694315</v>
      </c>
      <c r="O213" s="16">
        <f>INDEX('Model 1'!EMBLEMFac21Fac18,MATCH(I213,'Model 1'!$A$80:$A$109,1),MATCH($D$4,'Model 1'!$C$79:$F$79,0))</f>
        <v>0.8512053780955311</v>
      </c>
      <c r="P213" s="16">
        <f t="shared" ref="P213:Q213" si="723">P212</f>
        <v>0.96967377967050727</v>
      </c>
      <c r="Q213" s="16">
        <f t="shared" si="723"/>
        <v>0.98034764327780921</v>
      </c>
      <c r="R213" s="16">
        <f t="shared" ref="R213" si="724">R212</f>
        <v>1.004679405109753</v>
      </c>
      <c r="S213" s="16">
        <f>IFERROR(INDEX('Model 1'!EMBLEMFac21Fac26,MATCH(H213,'Model 1'!$H$203:$H$324,0),MATCH($D$4,'Model 1'!$C$202:$F$202,0)),S212)</f>
        <v>1.2348455492762502</v>
      </c>
      <c r="T213" s="16">
        <f t="shared" si="654"/>
        <v>0.52859396983520879</v>
      </c>
      <c r="V213" s="34">
        <f t="shared" si="708"/>
        <v>18</v>
      </c>
    </row>
    <row r="214" spans="7:22" x14ac:dyDescent="0.3">
      <c r="G214" s="18">
        <f t="shared" si="703"/>
        <v>97</v>
      </c>
      <c r="H214" s="5" t="s">
        <v>477</v>
      </c>
      <c r="I214" s="33">
        <f>IF('Model 1'!$B$330="C",$B$5*(1+'Model 1'!$B$329)^(V214-1),IF('Model 1'!$B$330="S",$B$5*(1+'Model 1'!$B$329*(V214-1)),$B$5))</f>
        <v>495.85428968152519</v>
      </c>
      <c r="J214" s="16">
        <f t="shared" ref="J214:K214" si="725">J213</f>
        <v>0.52347225741415115</v>
      </c>
      <c r="K214" s="16">
        <f t="shared" si="725"/>
        <v>0.96916776256557036</v>
      </c>
      <c r="L214" s="16">
        <f t="shared" ref="L214:M214" si="726">L213</f>
        <v>0.98624335465829094</v>
      </c>
      <c r="M214" s="16">
        <f t="shared" si="726"/>
        <v>1.8351169303884849</v>
      </c>
      <c r="N214" s="16">
        <f>INDEX('Model 1'!EMBLEMFac9Fac18,MATCH(I214,'Model 1'!$A$45:$A$74,1),MATCH($D$5,'Model 1'!$C$44:$G$44,0))</f>
        <v>0.57345782300694315</v>
      </c>
      <c r="O214" s="16">
        <f>INDEX('Model 1'!EMBLEMFac21Fac18,MATCH(I214,'Model 1'!$A$80:$A$109,1),MATCH($D$4,'Model 1'!$C$79:$F$79,0))</f>
        <v>0.8512053780955311</v>
      </c>
      <c r="P214" s="16">
        <f t="shared" ref="P214:Q214" si="727">P213</f>
        <v>0.96967377967050727</v>
      </c>
      <c r="Q214" s="16">
        <f t="shared" si="727"/>
        <v>0.98034764327780921</v>
      </c>
      <c r="R214" s="16">
        <f t="shared" ref="R214" si="728">R213</f>
        <v>1.004679405109753</v>
      </c>
      <c r="S214" s="16">
        <f>IFERROR(INDEX('Model 1'!EMBLEMFac21Fac26,MATCH(H214,'Model 1'!$H$203:$H$324,0),MATCH($D$4,'Model 1'!$C$202:$F$202,0)),S213)</f>
        <v>1.2348455492762502</v>
      </c>
      <c r="T214" s="16">
        <f t="shared" si="654"/>
        <v>0.52859396983520879</v>
      </c>
      <c r="V214" s="34">
        <f t="shared" si="708"/>
        <v>18</v>
      </c>
    </row>
    <row r="215" spans="7:22" x14ac:dyDescent="0.3">
      <c r="G215" s="18">
        <f t="shared" si="703"/>
        <v>97</v>
      </c>
      <c r="H215" s="5" t="s">
        <v>478</v>
      </c>
      <c r="I215" s="33">
        <f>IF('Model 1'!$B$330="C",$B$5*(1+'Model 1'!$B$329)^(V215-1),IF('Model 1'!$B$330="S",$B$5*(1+'Model 1'!$B$329*(V215-1)),$B$5))</f>
        <v>495.85428968152519</v>
      </c>
      <c r="J215" s="16">
        <f t="shared" ref="J215:K215" si="729">J214</f>
        <v>0.52347225741415115</v>
      </c>
      <c r="K215" s="16">
        <f t="shared" si="729"/>
        <v>0.96916776256557036</v>
      </c>
      <c r="L215" s="16">
        <f t="shared" ref="L215:M215" si="730">L214</f>
        <v>0.98624335465829094</v>
      </c>
      <c r="M215" s="16">
        <f t="shared" si="730"/>
        <v>1.8351169303884849</v>
      </c>
      <c r="N215" s="16">
        <f>INDEX('Model 1'!EMBLEMFac9Fac18,MATCH(I215,'Model 1'!$A$45:$A$74,1),MATCH($D$5,'Model 1'!$C$44:$G$44,0))</f>
        <v>0.57345782300694315</v>
      </c>
      <c r="O215" s="16">
        <f>INDEX('Model 1'!EMBLEMFac21Fac18,MATCH(I215,'Model 1'!$A$80:$A$109,1),MATCH($D$4,'Model 1'!$C$79:$F$79,0))</f>
        <v>0.8512053780955311</v>
      </c>
      <c r="P215" s="16">
        <f t="shared" ref="P215:Q215" si="731">P214</f>
        <v>0.96967377967050727</v>
      </c>
      <c r="Q215" s="16">
        <f t="shared" si="731"/>
        <v>0.98034764327780921</v>
      </c>
      <c r="R215" s="16">
        <f t="shared" ref="R215" si="732">R214</f>
        <v>1.004679405109753</v>
      </c>
      <c r="S215" s="16">
        <f>IFERROR(INDEX('Model 1'!EMBLEMFac21Fac26,MATCH(H215,'Model 1'!$H$203:$H$324,0),MATCH($D$4,'Model 1'!$C$202:$F$202,0)),S214)</f>
        <v>1.2348455492762502</v>
      </c>
      <c r="T215" s="16">
        <f t="shared" si="654"/>
        <v>0.52859396983520879</v>
      </c>
      <c r="V215" s="34">
        <f t="shared" si="708"/>
        <v>18</v>
      </c>
    </row>
    <row r="216" spans="7:22" x14ac:dyDescent="0.3">
      <c r="G216" s="18">
        <f t="shared" si="703"/>
        <v>97</v>
      </c>
      <c r="H216" s="5" t="s">
        <v>479</v>
      </c>
      <c r="I216" s="33">
        <f>IF('Model 1'!$B$330="C",$B$5*(1+'Model 1'!$B$329)^(V216-1),IF('Model 1'!$B$330="S",$B$5*(1+'Model 1'!$B$329*(V216-1)),$B$5))</f>
        <v>495.85428968152519</v>
      </c>
      <c r="J216" s="16">
        <f t="shared" ref="J216:K216" si="733">J215</f>
        <v>0.52347225741415115</v>
      </c>
      <c r="K216" s="16">
        <f t="shared" si="733"/>
        <v>0.96916776256557036</v>
      </c>
      <c r="L216" s="16">
        <f t="shared" ref="L216:M216" si="734">L215</f>
        <v>0.98624335465829094</v>
      </c>
      <c r="M216" s="16">
        <f t="shared" si="734"/>
        <v>1.8351169303884849</v>
      </c>
      <c r="N216" s="16">
        <f>INDEX('Model 1'!EMBLEMFac9Fac18,MATCH(I216,'Model 1'!$A$45:$A$74,1),MATCH($D$5,'Model 1'!$C$44:$G$44,0))</f>
        <v>0.57345782300694315</v>
      </c>
      <c r="O216" s="16">
        <f>INDEX('Model 1'!EMBLEMFac21Fac18,MATCH(I216,'Model 1'!$A$80:$A$109,1),MATCH($D$4,'Model 1'!$C$79:$F$79,0))</f>
        <v>0.8512053780955311</v>
      </c>
      <c r="P216" s="16">
        <f t="shared" ref="P216:Q216" si="735">P215</f>
        <v>0.96967377967050727</v>
      </c>
      <c r="Q216" s="16">
        <f t="shared" si="735"/>
        <v>0.98034764327780921</v>
      </c>
      <c r="R216" s="16">
        <f t="shared" ref="R216" si="736">R215</f>
        <v>1.004679405109753</v>
      </c>
      <c r="S216" s="16">
        <f>IFERROR(INDEX('Model 1'!EMBLEMFac21Fac26,MATCH(H216,'Model 1'!$H$203:$H$324,0),MATCH($D$4,'Model 1'!$C$202:$F$202,0)),S215)</f>
        <v>1.2348455492762502</v>
      </c>
      <c r="T216" s="16">
        <f t="shared" si="654"/>
        <v>0.52859396983520879</v>
      </c>
      <c r="V216" s="34">
        <f t="shared" si="708"/>
        <v>18</v>
      </c>
    </row>
    <row r="217" spans="7:22" x14ac:dyDescent="0.3">
      <c r="G217" s="18">
        <f t="shared" si="703"/>
        <v>97</v>
      </c>
      <c r="H217" s="5" t="s">
        <v>480</v>
      </c>
      <c r="I217" s="33">
        <f>IF('Model 1'!$B$330="C",$B$5*(1+'Model 1'!$B$329)^(V217-1),IF('Model 1'!$B$330="S",$B$5*(1+'Model 1'!$B$329*(V217-1)),$B$5))</f>
        <v>495.85428968152519</v>
      </c>
      <c r="J217" s="16">
        <f t="shared" ref="J217:K217" si="737">J216</f>
        <v>0.52347225741415115</v>
      </c>
      <c r="K217" s="16">
        <f t="shared" si="737"/>
        <v>0.96916776256557036</v>
      </c>
      <c r="L217" s="16">
        <f t="shared" ref="L217:M217" si="738">L216</f>
        <v>0.98624335465829094</v>
      </c>
      <c r="M217" s="16">
        <f t="shared" si="738"/>
        <v>1.8351169303884849</v>
      </c>
      <c r="N217" s="16">
        <f>INDEX('Model 1'!EMBLEMFac9Fac18,MATCH(I217,'Model 1'!$A$45:$A$74,1),MATCH($D$5,'Model 1'!$C$44:$G$44,0))</f>
        <v>0.57345782300694315</v>
      </c>
      <c r="O217" s="16">
        <f>INDEX('Model 1'!EMBLEMFac21Fac18,MATCH(I217,'Model 1'!$A$80:$A$109,1),MATCH($D$4,'Model 1'!$C$79:$F$79,0))</f>
        <v>0.8512053780955311</v>
      </c>
      <c r="P217" s="16">
        <f t="shared" ref="P217:Q217" si="739">P216</f>
        <v>0.96967377967050727</v>
      </c>
      <c r="Q217" s="16">
        <f t="shared" si="739"/>
        <v>0.98034764327780921</v>
      </c>
      <c r="R217" s="16">
        <f t="shared" ref="R217" si="740">R216</f>
        <v>1.004679405109753</v>
      </c>
      <c r="S217" s="16">
        <f>IFERROR(INDEX('Model 1'!EMBLEMFac21Fac26,MATCH(H217,'Model 1'!$H$203:$H$324,0),MATCH($D$4,'Model 1'!$C$202:$F$202,0)),S216)</f>
        <v>1.2348455492762502</v>
      </c>
      <c r="T217" s="16">
        <f t="shared" si="654"/>
        <v>0.52859396983520879</v>
      </c>
      <c r="V217" s="34">
        <f t="shared" si="708"/>
        <v>18</v>
      </c>
    </row>
    <row r="218" spans="7:22" x14ac:dyDescent="0.3">
      <c r="G218" s="18">
        <f t="shared" si="703"/>
        <v>97</v>
      </c>
      <c r="H218" s="5" t="s">
        <v>481</v>
      </c>
      <c r="I218" s="33">
        <f>IF('Model 1'!$B$330="C",$B$5*(1+'Model 1'!$B$329)^(V218-1),IF('Model 1'!$B$330="S",$B$5*(1+'Model 1'!$B$329*(V218-1)),$B$5))</f>
        <v>495.85428968152519</v>
      </c>
      <c r="J218" s="16">
        <f t="shared" ref="J218:K218" si="741">J217</f>
        <v>0.52347225741415115</v>
      </c>
      <c r="K218" s="16">
        <f t="shared" si="741"/>
        <v>0.96916776256557036</v>
      </c>
      <c r="L218" s="16">
        <f t="shared" ref="L218:M218" si="742">L217</f>
        <v>0.98624335465829094</v>
      </c>
      <c r="M218" s="16">
        <f t="shared" si="742"/>
        <v>1.8351169303884849</v>
      </c>
      <c r="N218" s="16">
        <f>INDEX('Model 1'!EMBLEMFac9Fac18,MATCH(I218,'Model 1'!$A$45:$A$74,1),MATCH($D$5,'Model 1'!$C$44:$G$44,0))</f>
        <v>0.57345782300694315</v>
      </c>
      <c r="O218" s="16">
        <f>INDEX('Model 1'!EMBLEMFac21Fac18,MATCH(I218,'Model 1'!$A$80:$A$109,1),MATCH($D$4,'Model 1'!$C$79:$F$79,0))</f>
        <v>0.8512053780955311</v>
      </c>
      <c r="P218" s="16">
        <f t="shared" ref="P218:Q218" si="743">P217</f>
        <v>0.96967377967050727</v>
      </c>
      <c r="Q218" s="16">
        <f t="shared" si="743"/>
        <v>0.98034764327780921</v>
      </c>
      <c r="R218" s="16">
        <f t="shared" ref="R218" si="744">R217</f>
        <v>1.004679405109753</v>
      </c>
      <c r="S218" s="16">
        <f>IFERROR(INDEX('Model 1'!EMBLEMFac21Fac26,MATCH(H218,'Model 1'!$H$203:$H$324,0),MATCH($D$4,'Model 1'!$C$202:$F$202,0)),S217)</f>
        <v>1.2348455492762502</v>
      </c>
      <c r="T218" s="16">
        <f t="shared" si="654"/>
        <v>0.52859396983520879</v>
      </c>
      <c r="V218" s="34">
        <f t="shared" si="708"/>
        <v>18</v>
      </c>
    </row>
    <row r="219" spans="7:22" x14ac:dyDescent="0.3">
      <c r="G219" s="18">
        <f t="shared" si="703"/>
        <v>97</v>
      </c>
      <c r="H219" s="5" t="s">
        <v>482</v>
      </c>
      <c r="I219" s="33">
        <f>IF('Model 1'!$B$330="C",$B$5*(1+'Model 1'!$B$329)^(V219-1),IF('Model 1'!$B$330="S",$B$5*(1+'Model 1'!$B$329*(V219-1)),$B$5))</f>
        <v>495.85428968152519</v>
      </c>
      <c r="J219" s="16">
        <f t="shared" ref="J219:K219" si="745">J218</f>
        <v>0.52347225741415115</v>
      </c>
      <c r="K219" s="16">
        <f t="shared" si="745"/>
        <v>0.96916776256557036</v>
      </c>
      <c r="L219" s="16">
        <f t="shared" ref="L219:M219" si="746">L218</f>
        <v>0.98624335465829094</v>
      </c>
      <c r="M219" s="16">
        <f t="shared" si="746"/>
        <v>1.8351169303884849</v>
      </c>
      <c r="N219" s="16">
        <f>INDEX('Model 1'!EMBLEMFac9Fac18,MATCH(I219,'Model 1'!$A$45:$A$74,1),MATCH($D$5,'Model 1'!$C$44:$G$44,0))</f>
        <v>0.57345782300694315</v>
      </c>
      <c r="O219" s="16">
        <f>INDEX('Model 1'!EMBLEMFac21Fac18,MATCH(I219,'Model 1'!$A$80:$A$109,1),MATCH($D$4,'Model 1'!$C$79:$F$79,0))</f>
        <v>0.8512053780955311</v>
      </c>
      <c r="P219" s="16">
        <f t="shared" ref="P219:Q219" si="747">P218</f>
        <v>0.96967377967050727</v>
      </c>
      <c r="Q219" s="16">
        <f t="shared" si="747"/>
        <v>0.98034764327780921</v>
      </c>
      <c r="R219" s="16">
        <f t="shared" ref="R219" si="748">R218</f>
        <v>1.004679405109753</v>
      </c>
      <c r="S219" s="16">
        <f>IFERROR(INDEX('Model 1'!EMBLEMFac21Fac26,MATCH(H219,'Model 1'!$H$203:$H$324,0),MATCH($D$4,'Model 1'!$C$202:$F$202,0)),S218)</f>
        <v>1.2348455492762502</v>
      </c>
      <c r="T219" s="16">
        <f t="shared" si="654"/>
        <v>0.52859396983520879</v>
      </c>
      <c r="V219" s="34">
        <f t="shared" si="708"/>
        <v>18</v>
      </c>
    </row>
    <row r="220" spans="7:22" x14ac:dyDescent="0.3">
      <c r="G220" s="18">
        <f t="shared" si="703"/>
        <v>98</v>
      </c>
      <c r="H220" s="5" t="s">
        <v>483</v>
      </c>
      <c r="I220" s="33">
        <f>IF('Model 1'!$B$330="C",$B$5*(1+'Model 1'!$B$329)^(V220-1),IF('Model 1'!$B$330="S",$B$5*(1+'Model 1'!$B$329*(V220-1)),$B$5))</f>
        <v>510.729918371971</v>
      </c>
      <c r="J220" s="16">
        <f t="shared" ref="J220:K220" si="749">J219</f>
        <v>0.52347225741415115</v>
      </c>
      <c r="K220" s="16">
        <f t="shared" si="749"/>
        <v>0.96916776256557036</v>
      </c>
      <c r="L220" s="16">
        <f t="shared" ref="L220:M220" si="750">L219</f>
        <v>0.98624335465829094</v>
      </c>
      <c r="M220" s="16">
        <f t="shared" si="750"/>
        <v>1.8351169303884849</v>
      </c>
      <c r="N220" s="16">
        <f>INDEX('Model 1'!EMBLEMFac9Fac18,MATCH(I220,'Model 1'!$A$45:$A$74,1),MATCH($D$5,'Model 1'!$C$44:$G$44,0))</f>
        <v>0.57345782300694315</v>
      </c>
      <c r="O220" s="16">
        <f>INDEX('Model 1'!EMBLEMFac21Fac18,MATCH(I220,'Model 1'!$A$80:$A$109,1),MATCH($D$4,'Model 1'!$C$79:$F$79,0))</f>
        <v>0.8512053780955311</v>
      </c>
      <c r="P220" s="16">
        <f t="shared" ref="P220:Q220" si="751">P219</f>
        <v>0.96967377967050727</v>
      </c>
      <c r="Q220" s="16">
        <f t="shared" si="751"/>
        <v>0.98034764327780921</v>
      </c>
      <c r="R220" s="16">
        <f t="shared" ref="R220" si="752">R219</f>
        <v>1.004679405109753</v>
      </c>
      <c r="S220" s="16">
        <f>IFERROR(INDEX('Model 1'!EMBLEMFac21Fac26,MATCH(H220,'Model 1'!$H$203:$H$324,0),MATCH($D$4,'Model 1'!$C$202:$F$202,0)),S219)</f>
        <v>1.2348455492762502</v>
      </c>
      <c r="T220" s="16">
        <f t="shared" si="654"/>
        <v>0.52859396983520879</v>
      </c>
      <c r="V220" s="34">
        <f t="shared" si="708"/>
        <v>19</v>
      </c>
    </row>
    <row r="221" spans="7:22" x14ac:dyDescent="0.3">
      <c r="G221" s="18">
        <f t="shared" si="703"/>
        <v>98</v>
      </c>
      <c r="H221" s="5" t="s">
        <v>484</v>
      </c>
      <c r="I221" s="33">
        <f>IF('Model 1'!$B$330="C",$B$5*(1+'Model 1'!$B$329)^(V221-1),IF('Model 1'!$B$330="S",$B$5*(1+'Model 1'!$B$329*(V221-1)),$B$5))</f>
        <v>510.729918371971</v>
      </c>
      <c r="J221" s="16">
        <f t="shared" ref="J221:K221" si="753">J220</f>
        <v>0.52347225741415115</v>
      </c>
      <c r="K221" s="16">
        <f t="shared" si="753"/>
        <v>0.96916776256557036</v>
      </c>
      <c r="L221" s="16">
        <f t="shared" ref="L221:M221" si="754">L220</f>
        <v>0.98624335465829094</v>
      </c>
      <c r="M221" s="16">
        <f t="shared" si="754"/>
        <v>1.8351169303884849</v>
      </c>
      <c r="N221" s="16">
        <f>INDEX('Model 1'!EMBLEMFac9Fac18,MATCH(I221,'Model 1'!$A$45:$A$74,1),MATCH($D$5,'Model 1'!$C$44:$G$44,0))</f>
        <v>0.57345782300694315</v>
      </c>
      <c r="O221" s="16">
        <f>INDEX('Model 1'!EMBLEMFac21Fac18,MATCH(I221,'Model 1'!$A$80:$A$109,1),MATCH($D$4,'Model 1'!$C$79:$F$79,0))</f>
        <v>0.8512053780955311</v>
      </c>
      <c r="P221" s="16">
        <f t="shared" ref="P221:Q221" si="755">P220</f>
        <v>0.96967377967050727</v>
      </c>
      <c r="Q221" s="16">
        <f t="shared" si="755"/>
        <v>0.98034764327780921</v>
      </c>
      <c r="R221" s="16">
        <f t="shared" ref="R221" si="756">R220</f>
        <v>1.004679405109753</v>
      </c>
      <c r="S221" s="16">
        <f>IFERROR(INDEX('Model 1'!EMBLEMFac21Fac26,MATCH(H221,'Model 1'!$H$203:$H$324,0),MATCH($D$4,'Model 1'!$C$202:$F$202,0)),S220)</f>
        <v>1.2348455492762502</v>
      </c>
      <c r="T221" s="16">
        <f t="shared" si="654"/>
        <v>0.52859396983520879</v>
      </c>
      <c r="V221" s="34">
        <f t="shared" si="708"/>
        <v>19</v>
      </c>
    </row>
    <row r="222" spans="7:22" x14ac:dyDescent="0.3">
      <c r="G222" s="18">
        <f t="shared" si="703"/>
        <v>98</v>
      </c>
      <c r="H222" s="5" t="s">
        <v>485</v>
      </c>
      <c r="I222" s="33">
        <f>IF('Model 1'!$B$330="C",$B$5*(1+'Model 1'!$B$329)^(V222-1),IF('Model 1'!$B$330="S",$B$5*(1+'Model 1'!$B$329*(V222-1)),$B$5))</f>
        <v>510.729918371971</v>
      </c>
      <c r="J222" s="16">
        <f t="shared" ref="J222:K222" si="757">J221</f>
        <v>0.52347225741415115</v>
      </c>
      <c r="K222" s="16">
        <f t="shared" si="757"/>
        <v>0.96916776256557036</v>
      </c>
      <c r="L222" s="16">
        <f t="shared" ref="L222:M222" si="758">L221</f>
        <v>0.98624335465829094</v>
      </c>
      <c r="M222" s="16">
        <f t="shared" si="758"/>
        <v>1.8351169303884849</v>
      </c>
      <c r="N222" s="16">
        <f>INDEX('Model 1'!EMBLEMFac9Fac18,MATCH(I222,'Model 1'!$A$45:$A$74,1),MATCH($D$5,'Model 1'!$C$44:$G$44,0))</f>
        <v>0.57345782300694315</v>
      </c>
      <c r="O222" s="16">
        <f>INDEX('Model 1'!EMBLEMFac21Fac18,MATCH(I222,'Model 1'!$A$80:$A$109,1),MATCH($D$4,'Model 1'!$C$79:$F$79,0))</f>
        <v>0.8512053780955311</v>
      </c>
      <c r="P222" s="16">
        <f t="shared" ref="P222:Q222" si="759">P221</f>
        <v>0.96967377967050727</v>
      </c>
      <c r="Q222" s="16">
        <f t="shared" si="759"/>
        <v>0.98034764327780921</v>
      </c>
      <c r="R222" s="16">
        <f t="shared" ref="R222" si="760">R221</f>
        <v>1.004679405109753</v>
      </c>
      <c r="S222" s="16">
        <f>IFERROR(INDEX('Model 1'!EMBLEMFac21Fac26,MATCH(H222,'Model 1'!$H$203:$H$324,0),MATCH($D$4,'Model 1'!$C$202:$F$202,0)),S221)</f>
        <v>1.2348455492762502</v>
      </c>
      <c r="T222" s="16">
        <f t="shared" si="654"/>
        <v>0.52859396983520879</v>
      </c>
      <c r="V222" s="34">
        <f t="shared" si="708"/>
        <v>19</v>
      </c>
    </row>
    <row r="223" spans="7:22" x14ac:dyDescent="0.3">
      <c r="G223" s="18">
        <f t="shared" si="703"/>
        <v>98</v>
      </c>
      <c r="H223" s="5" t="s">
        <v>486</v>
      </c>
      <c r="I223" s="33">
        <f>IF('Model 1'!$B$330="C",$B$5*(1+'Model 1'!$B$329)^(V223-1),IF('Model 1'!$B$330="S",$B$5*(1+'Model 1'!$B$329*(V223-1)),$B$5))</f>
        <v>510.729918371971</v>
      </c>
      <c r="J223" s="16">
        <f t="shared" ref="J223:K223" si="761">J222</f>
        <v>0.52347225741415115</v>
      </c>
      <c r="K223" s="16">
        <f t="shared" si="761"/>
        <v>0.96916776256557036</v>
      </c>
      <c r="L223" s="16">
        <f t="shared" ref="L223:M223" si="762">L222</f>
        <v>0.98624335465829094</v>
      </c>
      <c r="M223" s="16">
        <f t="shared" si="762"/>
        <v>1.8351169303884849</v>
      </c>
      <c r="N223" s="16">
        <f>INDEX('Model 1'!EMBLEMFac9Fac18,MATCH(I223,'Model 1'!$A$45:$A$74,1),MATCH($D$5,'Model 1'!$C$44:$G$44,0))</f>
        <v>0.57345782300694315</v>
      </c>
      <c r="O223" s="16">
        <f>INDEX('Model 1'!EMBLEMFac21Fac18,MATCH(I223,'Model 1'!$A$80:$A$109,1),MATCH($D$4,'Model 1'!$C$79:$F$79,0))</f>
        <v>0.8512053780955311</v>
      </c>
      <c r="P223" s="16">
        <f t="shared" ref="P223:Q223" si="763">P222</f>
        <v>0.96967377967050727</v>
      </c>
      <c r="Q223" s="16">
        <f t="shared" si="763"/>
        <v>0.98034764327780921</v>
      </c>
      <c r="R223" s="16">
        <f t="shared" ref="R223" si="764">R222</f>
        <v>1.004679405109753</v>
      </c>
      <c r="S223" s="16">
        <f>IFERROR(INDEX('Model 1'!EMBLEMFac21Fac26,MATCH(H223,'Model 1'!$H$203:$H$324,0),MATCH($D$4,'Model 1'!$C$202:$F$202,0)),S222)</f>
        <v>1.2348455492762502</v>
      </c>
      <c r="T223" s="16">
        <f t="shared" si="654"/>
        <v>0.52859396983520879</v>
      </c>
      <c r="V223" s="34">
        <f t="shared" si="708"/>
        <v>19</v>
      </c>
    </row>
    <row r="224" spans="7:22" x14ac:dyDescent="0.3">
      <c r="G224" s="18">
        <f t="shared" si="703"/>
        <v>98</v>
      </c>
      <c r="H224" s="5" t="s">
        <v>487</v>
      </c>
      <c r="I224" s="33">
        <f>IF('Model 1'!$B$330="C",$B$5*(1+'Model 1'!$B$329)^(V224-1),IF('Model 1'!$B$330="S",$B$5*(1+'Model 1'!$B$329*(V224-1)),$B$5))</f>
        <v>510.729918371971</v>
      </c>
      <c r="J224" s="16">
        <f t="shared" ref="J224:K224" si="765">J223</f>
        <v>0.52347225741415115</v>
      </c>
      <c r="K224" s="16">
        <f t="shared" si="765"/>
        <v>0.96916776256557036</v>
      </c>
      <c r="L224" s="16">
        <f t="shared" ref="L224:M224" si="766">L223</f>
        <v>0.98624335465829094</v>
      </c>
      <c r="M224" s="16">
        <f t="shared" si="766"/>
        <v>1.8351169303884849</v>
      </c>
      <c r="N224" s="16">
        <f>INDEX('Model 1'!EMBLEMFac9Fac18,MATCH(I224,'Model 1'!$A$45:$A$74,1),MATCH($D$5,'Model 1'!$C$44:$G$44,0))</f>
        <v>0.57345782300694315</v>
      </c>
      <c r="O224" s="16">
        <f>INDEX('Model 1'!EMBLEMFac21Fac18,MATCH(I224,'Model 1'!$A$80:$A$109,1),MATCH($D$4,'Model 1'!$C$79:$F$79,0))</f>
        <v>0.8512053780955311</v>
      </c>
      <c r="P224" s="16">
        <f t="shared" ref="P224:Q224" si="767">P223</f>
        <v>0.96967377967050727</v>
      </c>
      <c r="Q224" s="16">
        <f t="shared" si="767"/>
        <v>0.98034764327780921</v>
      </c>
      <c r="R224" s="16">
        <f t="shared" ref="R224" si="768">R223</f>
        <v>1.004679405109753</v>
      </c>
      <c r="S224" s="16">
        <f>IFERROR(INDEX('Model 1'!EMBLEMFac21Fac26,MATCH(H224,'Model 1'!$H$203:$H$324,0),MATCH($D$4,'Model 1'!$C$202:$F$202,0)),S223)</f>
        <v>1.2348455492762502</v>
      </c>
      <c r="T224" s="16">
        <f t="shared" si="654"/>
        <v>0.52859396983520879</v>
      </c>
      <c r="V224" s="34">
        <f t="shared" si="708"/>
        <v>19</v>
      </c>
    </row>
    <row r="225" spans="7:22" x14ac:dyDescent="0.3">
      <c r="G225" s="18">
        <f t="shared" si="703"/>
        <v>98</v>
      </c>
      <c r="H225" s="5" t="s">
        <v>488</v>
      </c>
      <c r="I225" s="33">
        <f>IF('Model 1'!$B$330="C",$B$5*(1+'Model 1'!$B$329)^(V225-1),IF('Model 1'!$B$330="S",$B$5*(1+'Model 1'!$B$329*(V225-1)),$B$5))</f>
        <v>510.729918371971</v>
      </c>
      <c r="J225" s="16">
        <f t="shared" ref="J225:K225" si="769">J224</f>
        <v>0.52347225741415115</v>
      </c>
      <c r="K225" s="16">
        <f t="shared" si="769"/>
        <v>0.96916776256557036</v>
      </c>
      <c r="L225" s="16">
        <f t="shared" ref="L225:M225" si="770">L224</f>
        <v>0.98624335465829094</v>
      </c>
      <c r="M225" s="16">
        <f t="shared" si="770"/>
        <v>1.8351169303884849</v>
      </c>
      <c r="N225" s="16">
        <f>INDEX('Model 1'!EMBLEMFac9Fac18,MATCH(I225,'Model 1'!$A$45:$A$74,1),MATCH($D$5,'Model 1'!$C$44:$G$44,0))</f>
        <v>0.57345782300694315</v>
      </c>
      <c r="O225" s="16">
        <f>INDEX('Model 1'!EMBLEMFac21Fac18,MATCH(I225,'Model 1'!$A$80:$A$109,1),MATCH($D$4,'Model 1'!$C$79:$F$79,0))</f>
        <v>0.8512053780955311</v>
      </c>
      <c r="P225" s="16">
        <f t="shared" ref="P225:Q225" si="771">P224</f>
        <v>0.96967377967050727</v>
      </c>
      <c r="Q225" s="16">
        <f t="shared" si="771"/>
        <v>0.98034764327780921</v>
      </c>
      <c r="R225" s="16">
        <f t="shared" ref="R225" si="772">R224</f>
        <v>1.004679405109753</v>
      </c>
      <c r="S225" s="16">
        <f>IFERROR(INDEX('Model 1'!EMBLEMFac21Fac26,MATCH(H225,'Model 1'!$H$203:$H$324,0),MATCH($D$4,'Model 1'!$C$202:$F$202,0)),S224)</f>
        <v>1.2348455492762502</v>
      </c>
      <c r="T225" s="16">
        <f t="shared" si="654"/>
        <v>0.52859396983520879</v>
      </c>
      <c r="V225" s="34">
        <f t="shared" si="708"/>
        <v>19</v>
      </c>
    </row>
    <row r="226" spans="7:22" x14ac:dyDescent="0.3">
      <c r="G226" s="18">
        <f t="shared" si="703"/>
        <v>98</v>
      </c>
      <c r="H226" s="5" t="s">
        <v>489</v>
      </c>
      <c r="I226" s="33">
        <f>IF('Model 1'!$B$330="C",$B$5*(1+'Model 1'!$B$329)^(V226-1),IF('Model 1'!$B$330="S",$B$5*(1+'Model 1'!$B$329*(V226-1)),$B$5))</f>
        <v>510.729918371971</v>
      </c>
      <c r="J226" s="16">
        <f t="shared" ref="J226:K226" si="773">J225</f>
        <v>0.52347225741415115</v>
      </c>
      <c r="K226" s="16">
        <f t="shared" si="773"/>
        <v>0.96916776256557036</v>
      </c>
      <c r="L226" s="16">
        <f t="shared" ref="L226:M226" si="774">L225</f>
        <v>0.98624335465829094</v>
      </c>
      <c r="M226" s="16">
        <f t="shared" si="774"/>
        <v>1.8351169303884849</v>
      </c>
      <c r="N226" s="16">
        <f>INDEX('Model 1'!EMBLEMFac9Fac18,MATCH(I226,'Model 1'!$A$45:$A$74,1),MATCH($D$5,'Model 1'!$C$44:$G$44,0))</f>
        <v>0.57345782300694315</v>
      </c>
      <c r="O226" s="16">
        <f>INDEX('Model 1'!EMBLEMFac21Fac18,MATCH(I226,'Model 1'!$A$80:$A$109,1),MATCH($D$4,'Model 1'!$C$79:$F$79,0))</f>
        <v>0.8512053780955311</v>
      </c>
      <c r="P226" s="16">
        <f t="shared" ref="P226:Q226" si="775">P225</f>
        <v>0.96967377967050727</v>
      </c>
      <c r="Q226" s="16">
        <f t="shared" si="775"/>
        <v>0.98034764327780921</v>
      </c>
      <c r="R226" s="16">
        <f t="shared" ref="R226" si="776">R225</f>
        <v>1.004679405109753</v>
      </c>
      <c r="S226" s="16">
        <f>IFERROR(INDEX('Model 1'!EMBLEMFac21Fac26,MATCH(H226,'Model 1'!$H$203:$H$324,0),MATCH($D$4,'Model 1'!$C$202:$F$202,0)),S225)</f>
        <v>1.2348455492762502</v>
      </c>
      <c r="T226" s="16">
        <f t="shared" si="654"/>
        <v>0.52859396983520879</v>
      </c>
      <c r="V226" s="34">
        <f t="shared" si="708"/>
        <v>19</v>
      </c>
    </row>
    <row r="227" spans="7:22" x14ac:dyDescent="0.3">
      <c r="G227" s="18">
        <f t="shared" si="703"/>
        <v>98</v>
      </c>
      <c r="H227" s="5" t="s">
        <v>490</v>
      </c>
      <c r="I227" s="33">
        <f>IF('Model 1'!$B$330="C",$B$5*(1+'Model 1'!$B$329)^(V227-1),IF('Model 1'!$B$330="S",$B$5*(1+'Model 1'!$B$329*(V227-1)),$B$5))</f>
        <v>510.729918371971</v>
      </c>
      <c r="J227" s="16">
        <f t="shared" ref="J227:K227" si="777">J226</f>
        <v>0.52347225741415115</v>
      </c>
      <c r="K227" s="16">
        <f t="shared" si="777"/>
        <v>0.96916776256557036</v>
      </c>
      <c r="L227" s="16">
        <f t="shared" ref="L227:M227" si="778">L226</f>
        <v>0.98624335465829094</v>
      </c>
      <c r="M227" s="16">
        <f t="shared" si="778"/>
        <v>1.8351169303884849</v>
      </c>
      <c r="N227" s="16">
        <f>INDEX('Model 1'!EMBLEMFac9Fac18,MATCH(I227,'Model 1'!$A$45:$A$74,1),MATCH($D$5,'Model 1'!$C$44:$G$44,0))</f>
        <v>0.57345782300694315</v>
      </c>
      <c r="O227" s="16">
        <f>INDEX('Model 1'!EMBLEMFac21Fac18,MATCH(I227,'Model 1'!$A$80:$A$109,1),MATCH($D$4,'Model 1'!$C$79:$F$79,0))</f>
        <v>0.8512053780955311</v>
      </c>
      <c r="P227" s="16">
        <f t="shared" ref="P227:Q227" si="779">P226</f>
        <v>0.96967377967050727</v>
      </c>
      <c r="Q227" s="16">
        <f t="shared" si="779"/>
        <v>0.98034764327780921</v>
      </c>
      <c r="R227" s="16">
        <f t="shared" ref="R227" si="780">R226</f>
        <v>1.004679405109753</v>
      </c>
      <c r="S227" s="16">
        <f>IFERROR(INDEX('Model 1'!EMBLEMFac21Fac26,MATCH(H227,'Model 1'!$H$203:$H$324,0),MATCH($D$4,'Model 1'!$C$202:$F$202,0)),S226)</f>
        <v>1.2348455492762502</v>
      </c>
      <c r="T227" s="16">
        <f t="shared" si="654"/>
        <v>0.52859396983520879</v>
      </c>
      <c r="V227" s="34">
        <f t="shared" si="708"/>
        <v>19</v>
      </c>
    </row>
    <row r="228" spans="7:22" x14ac:dyDescent="0.3">
      <c r="G228" s="18">
        <f t="shared" si="703"/>
        <v>98</v>
      </c>
      <c r="H228" s="5" t="s">
        <v>491</v>
      </c>
      <c r="I228" s="33">
        <f>IF('Model 1'!$B$330="C",$B$5*(1+'Model 1'!$B$329)^(V228-1),IF('Model 1'!$B$330="S",$B$5*(1+'Model 1'!$B$329*(V228-1)),$B$5))</f>
        <v>510.729918371971</v>
      </c>
      <c r="J228" s="16">
        <f t="shared" ref="J228:K228" si="781">J227</f>
        <v>0.52347225741415115</v>
      </c>
      <c r="K228" s="16">
        <f t="shared" si="781"/>
        <v>0.96916776256557036</v>
      </c>
      <c r="L228" s="16">
        <f t="shared" ref="L228:M228" si="782">L227</f>
        <v>0.98624335465829094</v>
      </c>
      <c r="M228" s="16">
        <f t="shared" si="782"/>
        <v>1.8351169303884849</v>
      </c>
      <c r="N228" s="16">
        <f>INDEX('Model 1'!EMBLEMFac9Fac18,MATCH(I228,'Model 1'!$A$45:$A$74,1),MATCH($D$5,'Model 1'!$C$44:$G$44,0))</f>
        <v>0.57345782300694315</v>
      </c>
      <c r="O228" s="16">
        <f>INDEX('Model 1'!EMBLEMFac21Fac18,MATCH(I228,'Model 1'!$A$80:$A$109,1),MATCH($D$4,'Model 1'!$C$79:$F$79,0))</f>
        <v>0.8512053780955311</v>
      </c>
      <c r="P228" s="16">
        <f t="shared" ref="P228:Q228" si="783">P227</f>
        <v>0.96967377967050727</v>
      </c>
      <c r="Q228" s="16">
        <f t="shared" si="783"/>
        <v>0.98034764327780921</v>
      </c>
      <c r="R228" s="16">
        <f t="shared" ref="R228" si="784">R227</f>
        <v>1.004679405109753</v>
      </c>
      <c r="S228" s="16">
        <f>IFERROR(INDEX('Model 1'!EMBLEMFac21Fac26,MATCH(H228,'Model 1'!$H$203:$H$324,0),MATCH($D$4,'Model 1'!$C$202:$F$202,0)),S227)</f>
        <v>1.2348455492762502</v>
      </c>
      <c r="T228" s="16">
        <f t="shared" si="654"/>
        <v>0.52859396983520879</v>
      </c>
      <c r="V228" s="34">
        <f t="shared" si="708"/>
        <v>19</v>
      </c>
    </row>
    <row r="229" spans="7:22" x14ac:dyDescent="0.3">
      <c r="G229" s="18">
        <f t="shared" si="703"/>
        <v>98</v>
      </c>
      <c r="H229" s="5" t="s">
        <v>492</v>
      </c>
      <c r="I229" s="33">
        <f>IF('Model 1'!$B$330="C",$B$5*(1+'Model 1'!$B$329)^(V229-1),IF('Model 1'!$B$330="S",$B$5*(1+'Model 1'!$B$329*(V229-1)),$B$5))</f>
        <v>510.729918371971</v>
      </c>
      <c r="J229" s="16">
        <f t="shared" ref="J229:K229" si="785">J228</f>
        <v>0.52347225741415115</v>
      </c>
      <c r="K229" s="16">
        <f t="shared" si="785"/>
        <v>0.96916776256557036</v>
      </c>
      <c r="L229" s="16">
        <f t="shared" ref="L229:M229" si="786">L228</f>
        <v>0.98624335465829094</v>
      </c>
      <c r="M229" s="16">
        <f t="shared" si="786"/>
        <v>1.8351169303884849</v>
      </c>
      <c r="N229" s="16">
        <f>INDEX('Model 1'!EMBLEMFac9Fac18,MATCH(I229,'Model 1'!$A$45:$A$74,1),MATCH($D$5,'Model 1'!$C$44:$G$44,0))</f>
        <v>0.57345782300694315</v>
      </c>
      <c r="O229" s="16">
        <f>INDEX('Model 1'!EMBLEMFac21Fac18,MATCH(I229,'Model 1'!$A$80:$A$109,1),MATCH($D$4,'Model 1'!$C$79:$F$79,0))</f>
        <v>0.8512053780955311</v>
      </c>
      <c r="P229" s="16">
        <f t="shared" ref="P229:Q229" si="787">P228</f>
        <v>0.96967377967050727</v>
      </c>
      <c r="Q229" s="16">
        <f t="shared" si="787"/>
        <v>0.98034764327780921</v>
      </c>
      <c r="R229" s="16">
        <f t="shared" ref="R229" si="788">R228</f>
        <v>1.004679405109753</v>
      </c>
      <c r="S229" s="16">
        <f>IFERROR(INDEX('Model 1'!EMBLEMFac21Fac26,MATCH(H229,'Model 1'!$H$203:$H$324,0),MATCH($D$4,'Model 1'!$C$202:$F$202,0)),S228)</f>
        <v>1.2348455492762502</v>
      </c>
      <c r="T229" s="16">
        <f t="shared" si="654"/>
        <v>0.52859396983520879</v>
      </c>
      <c r="V229" s="34">
        <f t="shared" si="708"/>
        <v>19</v>
      </c>
    </row>
    <row r="230" spans="7:22" x14ac:dyDescent="0.3">
      <c r="G230" s="18">
        <f t="shared" si="703"/>
        <v>98</v>
      </c>
      <c r="H230" s="5" t="s">
        <v>493</v>
      </c>
      <c r="I230" s="33">
        <f>IF('Model 1'!$B$330="C",$B$5*(1+'Model 1'!$B$329)^(V230-1),IF('Model 1'!$B$330="S",$B$5*(1+'Model 1'!$B$329*(V230-1)),$B$5))</f>
        <v>510.729918371971</v>
      </c>
      <c r="J230" s="16">
        <f t="shared" ref="J230:K230" si="789">J229</f>
        <v>0.52347225741415115</v>
      </c>
      <c r="K230" s="16">
        <f t="shared" si="789"/>
        <v>0.96916776256557036</v>
      </c>
      <c r="L230" s="16">
        <f t="shared" ref="L230:M230" si="790">L229</f>
        <v>0.98624335465829094</v>
      </c>
      <c r="M230" s="16">
        <f t="shared" si="790"/>
        <v>1.8351169303884849</v>
      </c>
      <c r="N230" s="16">
        <f>INDEX('Model 1'!EMBLEMFac9Fac18,MATCH(I230,'Model 1'!$A$45:$A$74,1),MATCH($D$5,'Model 1'!$C$44:$G$44,0))</f>
        <v>0.57345782300694315</v>
      </c>
      <c r="O230" s="16">
        <f>INDEX('Model 1'!EMBLEMFac21Fac18,MATCH(I230,'Model 1'!$A$80:$A$109,1),MATCH($D$4,'Model 1'!$C$79:$F$79,0))</f>
        <v>0.8512053780955311</v>
      </c>
      <c r="P230" s="16">
        <f t="shared" ref="P230:Q230" si="791">P229</f>
        <v>0.96967377967050727</v>
      </c>
      <c r="Q230" s="16">
        <f t="shared" si="791"/>
        <v>0.98034764327780921</v>
      </c>
      <c r="R230" s="16">
        <f t="shared" ref="R230" si="792">R229</f>
        <v>1.004679405109753</v>
      </c>
      <c r="S230" s="16">
        <f>IFERROR(INDEX('Model 1'!EMBLEMFac21Fac26,MATCH(H230,'Model 1'!$H$203:$H$324,0),MATCH($D$4,'Model 1'!$C$202:$F$202,0)),S229)</f>
        <v>1.2348455492762502</v>
      </c>
      <c r="T230" s="16">
        <f t="shared" si="654"/>
        <v>0.52859396983520879</v>
      </c>
      <c r="V230" s="34">
        <f t="shared" si="708"/>
        <v>19</v>
      </c>
    </row>
    <row r="231" spans="7:22" x14ac:dyDescent="0.3">
      <c r="G231" s="18">
        <f t="shared" si="703"/>
        <v>98</v>
      </c>
      <c r="H231" s="5" t="s">
        <v>494</v>
      </c>
      <c r="I231" s="33">
        <f>IF('Model 1'!$B$330="C",$B$5*(1+'Model 1'!$B$329)^(V231-1),IF('Model 1'!$B$330="S",$B$5*(1+'Model 1'!$B$329*(V231-1)),$B$5))</f>
        <v>510.729918371971</v>
      </c>
      <c r="J231" s="16">
        <f t="shared" ref="J231:K231" si="793">J230</f>
        <v>0.52347225741415115</v>
      </c>
      <c r="K231" s="16">
        <f t="shared" si="793"/>
        <v>0.96916776256557036</v>
      </c>
      <c r="L231" s="16">
        <f t="shared" ref="L231:M231" si="794">L230</f>
        <v>0.98624335465829094</v>
      </c>
      <c r="M231" s="16">
        <f t="shared" si="794"/>
        <v>1.8351169303884849</v>
      </c>
      <c r="N231" s="16">
        <f>INDEX('Model 1'!EMBLEMFac9Fac18,MATCH(I231,'Model 1'!$A$45:$A$74,1),MATCH($D$5,'Model 1'!$C$44:$G$44,0))</f>
        <v>0.57345782300694315</v>
      </c>
      <c r="O231" s="16">
        <f>INDEX('Model 1'!EMBLEMFac21Fac18,MATCH(I231,'Model 1'!$A$80:$A$109,1),MATCH($D$4,'Model 1'!$C$79:$F$79,0))</f>
        <v>0.8512053780955311</v>
      </c>
      <c r="P231" s="16">
        <f t="shared" ref="P231:Q231" si="795">P230</f>
        <v>0.96967377967050727</v>
      </c>
      <c r="Q231" s="16">
        <f t="shared" si="795"/>
        <v>0.98034764327780921</v>
      </c>
      <c r="R231" s="16">
        <f t="shared" ref="R231" si="796">R230</f>
        <v>1.004679405109753</v>
      </c>
      <c r="S231" s="16">
        <f>IFERROR(INDEX('Model 1'!EMBLEMFac21Fac26,MATCH(H231,'Model 1'!$H$203:$H$324,0),MATCH($D$4,'Model 1'!$C$202:$F$202,0)),S230)</f>
        <v>1.2348455492762502</v>
      </c>
      <c r="T231" s="16">
        <f t="shared" si="654"/>
        <v>0.52859396983520879</v>
      </c>
      <c r="V231" s="34">
        <f t="shared" si="708"/>
        <v>19</v>
      </c>
    </row>
    <row r="232" spans="7:22" x14ac:dyDescent="0.3">
      <c r="G232" s="18">
        <f t="shared" si="703"/>
        <v>99</v>
      </c>
      <c r="H232" s="5" t="s">
        <v>495</v>
      </c>
      <c r="I232" s="33">
        <f>IF('Model 1'!$B$330="C",$B$5*(1+'Model 1'!$B$329)^(V232-1),IF('Model 1'!$B$330="S",$B$5*(1+'Model 1'!$B$329*(V232-1)),$B$5))</f>
        <v>526.05181592313011</v>
      </c>
      <c r="J232" s="16">
        <f t="shared" ref="J232:K232" si="797">J231</f>
        <v>0.52347225741415115</v>
      </c>
      <c r="K232" s="16">
        <f t="shared" si="797"/>
        <v>0.96916776256557036</v>
      </c>
      <c r="L232" s="16">
        <f t="shared" ref="L232:M232" si="798">L231</f>
        <v>0.98624335465829094</v>
      </c>
      <c r="M232" s="16">
        <f t="shared" si="798"/>
        <v>1.8351169303884849</v>
      </c>
      <c r="N232" s="16">
        <f>INDEX('Model 1'!EMBLEMFac9Fac18,MATCH(I232,'Model 1'!$A$45:$A$74,1),MATCH($D$5,'Model 1'!$C$44:$G$44,0))</f>
        <v>0.57345782300694315</v>
      </c>
      <c r="O232" s="16">
        <f>INDEX('Model 1'!EMBLEMFac21Fac18,MATCH(I232,'Model 1'!$A$80:$A$109,1),MATCH($D$4,'Model 1'!$C$79:$F$79,0))</f>
        <v>0.8512053780955311</v>
      </c>
      <c r="P232" s="16">
        <f t="shared" ref="P232:Q232" si="799">P231</f>
        <v>0.96967377967050727</v>
      </c>
      <c r="Q232" s="16">
        <f t="shared" si="799"/>
        <v>0.98034764327780921</v>
      </c>
      <c r="R232" s="16">
        <f t="shared" ref="R232" si="800">R231</f>
        <v>1.004679405109753</v>
      </c>
      <c r="S232" s="16">
        <f>IFERROR(INDEX('Model 1'!EMBLEMFac21Fac26,MATCH(H232,'Model 1'!$H$203:$H$324,0),MATCH($D$4,'Model 1'!$C$202:$F$202,0)),S231)</f>
        <v>1.2348455492762502</v>
      </c>
      <c r="T232" s="16">
        <f t="shared" si="654"/>
        <v>0.52859396983520879</v>
      </c>
      <c r="V232" s="34">
        <f t="shared" si="708"/>
        <v>20</v>
      </c>
    </row>
    <row r="233" spans="7:22" x14ac:dyDescent="0.3">
      <c r="G233" s="18">
        <f t="shared" si="703"/>
        <v>99</v>
      </c>
      <c r="H233" s="5" t="s">
        <v>496</v>
      </c>
      <c r="I233" s="33">
        <f>IF('Model 1'!$B$330="C",$B$5*(1+'Model 1'!$B$329)^(V233-1),IF('Model 1'!$B$330="S",$B$5*(1+'Model 1'!$B$329*(V233-1)),$B$5))</f>
        <v>526.05181592313011</v>
      </c>
      <c r="J233" s="16">
        <f t="shared" ref="J233:K233" si="801">J232</f>
        <v>0.52347225741415115</v>
      </c>
      <c r="K233" s="16">
        <f t="shared" si="801"/>
        <v>0.96916776256557036</v>
      </c>
      <c r="L233" s="16">
        <f t="shared" ref="L233:M233" si="802">L232</f>
        <v>0.98624335465829094</v>
      </c>
      <c r="M233" s="16">
        <f t="shared" si="802"/>
        <v>1.8351169303884849</v>
      </c>
      <c r="N233" s="16">
        <f>INDEX('Model 1'!EMBLEMFac9Fac18,MATCH(I233,'Model 1'!$A$45:$A$74,1),MATCH($D$5,'Model 1'!$C$44:$G$44,0))</f>
        <v>0.57345782300694315</v>
      </c>
      <c r="O233" s="16">
        <f>INDEX('Model 1'!EMBLEMFac21Fac18,MATCH(I233,'Model 1'!$A$80:$A$109,1),MATCH($D$4,'Model 1'!$C$79:$F$79,0))</f>
        <v>0.8512053780955311</v>
      </c>
      <c r="P233" s="16">
        <f t="shared" ref="P233:Q233" si="803">P232</f>
        <v>0.96967377967050727</v>
      </c>
      <c r="Q233" s="16">
        <f t="shared" si="803"/>
        <v>0.98034764327780921</v>
      </c>
      <c r="R233" s="16">
        <f t="shared" ref="R233" si="804">R232</f>
        <v>1.004679405109753</v>
      </c>
      <c r="S233" s="16">
        <f>IFERROR(INDEX('Model 1'!EMBLEMFac21Fac26,MATCH(H233,'Model 1'!$H$203:$H$324,0),MATCH($D$4,'Model 1'!$C$202:$F$202,0)),S232)</f>
        <v>1.2348455492762502</v>
      </c>
      <c r="T233" s="16">
        <f t="shared" si="654"/>
        <v>0.52859396983520879</v>
      </c>
      <c r="V233" s="34">
        <f t="shared" si="708"/>
        <v>20</v>
      </c>
    </row>
    <row r="234" spans="7:22" x14ac:dyDescent="0.3">
      <c r="G234" s="18">
        <f t="shared" si="703"/>
        <v>99</v>
      </c>
      <c r="H234" s="5" t="s">
        <v>497</v>
      </c>
      <c r="I234" s="33">
        <f>IF('Model 1'!$B$330="C",$B$5*(1+'Model 1'!$B$329)^(V234-1),IF('Model 1'!$B$330="S",$B$5*(1+'Model 1'!$B$329*(V234-1)),$B$5))</f>
        <v>526.05181592313011</v>
      </c>
      <c r="J234" s="16">
        <f t="shared" ref="J234:K234" si="805">J233</f>
        <v>0.52347225741415115</v>
      </c>
      <c r="K234" s="16">
        <f t="shared" si="805"/>
        <v>0.96916776256557036</v>
      </c>
      <c r="L234" s="16">
        <f t="shared" ref="L234:M234" si="806">L233</f>
        <v>0.98624335465829094</v>
      </c>
      <c r="M234" s="16">
        <f t="shared" si="806"/>
        <v>1.8351169303884849</v>
      </c>
      <c r="N234" s="16">
        <f>INDEX('Model 1'!EMBLEMFac9Fac18,MATCH(I234,'Model 1'!$A$45:$A$74,1),MATCH($D$5,'Model 1'!$C$44:$G$44,0))</f>
        <v>0.57345782300694315</v>
      </c>
      <c r="O234" s="16">
        <f>INDEX('Model 1'!EMBLEMFac21Fac18,MATCH(I234,'Model 1'!$A$80:$A$109,1),MATCH($D$4,'Model 1'!$C$79:$F$79,0))</f>
        <v>0.8512053780955311</v>
      </c>
      <c r="P234" s="16">
        <f t="shared" ref="P234:Q234" si="807">P233</f>
        <v>0.96967377967050727</v>
      </c>
      <c r="Q234" s="16">
        <f t="shared" si="807"/>
        <v>0.98034764327780921</v>
      </c>
      <c r="R234" s="16">
        <f t="shared" ref="R234" si="808">R233</f>
        <v>1.004679405109753</v>
      </c>
      <c r="S234" s="16">
        <f>IFERROR(INDEX('Model 1'!EMBLEMFac21Fac26,MATCH(H234,'Model 1'!$H$203:$H$324,0),MATCH($D$4,'Model 1'!$C$202:$F$202,0)),S233)</f>
        <v>1.2348455492762502</v>
      </c>
      <c r="T234" s="16">
        <f t="shared" si="654"/>
        <v>0.52859396983520879</v>
      </c>
      <c r="V234" s="34">
        <f t="shared" si="708"/>
        <v>20</v>
      </c>
    </row>
    <row r="235" spans="7:22" x14ac:dyDescent="0.3">
      <c r="G235" s="18">
        <f t="shared" si="703"/>
        <v>99</v>
      </c>
      <c r="H235" s="5" t="s">
        <v>498</v>
      </c>
      <c r="I235" s="33">
        <f>IF('Model 1'!$B$330="C",$B$5*(1+'Model 1'!$B$329)^(V235-1),IF('Model 1'!$B$330="S",$B$5*(1+'Model 1'!$B$329*(V235-1)),$B$5))</f>
        <v>526.05181592313011</v>
      </c>
      <c r="J235" s="16">
        <f t="shared" ref="J235:K235" si="809">J234</f>
        <v>0.52347225741415115</v>
      </c>
      <c r="K235" s="16">
        <f t="shared" si="809"/>
        <v>0.96916776256557036</v>
      </c>
      <c r="L235" s="16">
        <f t="shared" ref="L235:M235" si="810">L234</f>
        <v>0.98624335465829094</v>
      </c>
      <c r="M235" s="16">
        <f t="shared" si="810"/>
        <v>1.8351169303884849</v>
      </c>
      <c r="N235" s="16">
        <f>INDEX('Model 1'!EMBLEMFac9Fac18,MATCH(I235,'Model 1'!$A$45:$A$74,1),MATCH($D$5,'Model 1'!$C$44:$G$44,0))</f>
        <v>0.57345782300694315</v>
      </c>
      <c r="O235" s="16">
        <f>INDEX('Model 1'!EMBLEMFac21Fac18,MATCH(I235,'Model 1'!$A$80:$A$109,1),MATCH($D$4,'Model 1'!$C$79:$F$79,0))</f>
        <v>0.8512053780955311</v>
      </c>
      <c r="P235" s="16">
        <f t="shared" ref="P235:Q235" si="811">P234</f>
        <v>0.96967377967050727</v>
      </c>
      <c r="Q235" s="16">
        <f t="shared" si="811"/>
        <v>0.98034764327780921</v>
      </c>
      <c r="R235" s="16">
        <f t="shared" ref="R235" si="812">R234</f>
        <v>1.004679405109753</v>
      </c>
      <c r="S235" s="16">
        <f>IFERROR(INDEX('Model 1'!EMBLEMFac21Fac26,MATCH(H235,'Model 1'!$H$203:$H$324,0),MATCH($D$4,'Model 1'!$C$202:$F$202,0)),S234)</f>
        <v>1.2348455492762502</v>
      </c>
      <c r="T235" s="16">
        <f t="shared" si="654"/>
        <v>0.52859396983520879</v>
      </c>
      <c r="V235" s="34">
        <f t="shared" si="708"/>
        <v>20</v>
      </c>
    </row>
    <row r="236" spans="7:22" x14ac:dyDescent="0.3">
      <c r="G236" s="18">
        <f t="shared" si="703"/>
        <v>99</v>
      </c>
      <c r="H236" s="5" t="s">
        <v>499</v>
      </c>
      <c r="I236" s="33">
        <f>IF('Model 1'!$B$330="C",$B$5*(1+'Model 1'!$B$329)^(V236-1),IF('Model 1'!$B$330="S",$B$5*(1+'Model 1'!$B$329*(V236-1)),$B$5))</f>
        <v>526.05181592313011</v>
      </c>
      <c r="J236" s="16">
        <f t="shared" ref="J236:K236" si="813">J235</f>
        <v>0.52347225741415115</v>
      </c>
      <c r="K236" s="16">
        <f t="shared" si="813"/>
        <v>0.96916776256557036</v>
      </c>
      <c r="L236" s="16">
        <f t="shared" ref="L236:M236" si="814">L235</f>
        <v>0.98624335465829094</v>
      </c>
      <c r="M236" s="16">
        <f t="shared" si="814"/>
        <v>1.8351169303884849</v>
      </c>
      <c r="N236" s="16">
        <f>INDEX('Model 1'!EMBLEMFac9Fac18,MATCH(I236,'Model 1'!$A$45:$A$74,1),MATCH($D$5,'Model 1'!$C$44:$G$44,0))</f>
        <v>0.57345782300694315</v>
      </c>
      <c r="O236" s="16">
        <f>INDEX('Model 1'!EMBLEMFac21Fac18,MATCH(I236,'Model 1'!$A$80:$A$109,1),MATCH($D$4,'Model 1'!$C$79:$F$79,0))</f>
        <v>0.8512053780955311</v>
      </c>
      <c r="P236" s="16">
        <f t="shared" ref="P236:Q236" si="815">P235</f>
        <v>0.96967377967050727</v>
      </c>
      <c r="Q236" s="16">
        <f t="shared" si="815"/>
        <v>0.98034764327780921</v>
      </c>
      <c r="R236" s="16">
        <f t="shared" ref="R236" si="816">R235</f>
        <v>1.004679405109753</v>
      </c>
      <c r="S236" s="16">
        <f>IFERROR(INDEX('Model 1'!EMBLEMFac21Fac26,MATCH(H236,'Model 1'!$H$203:$H$324,0),MATCH($D$4,'Model 1'!$C$202:$F$202,0)),S235)</f>
        <v>1.2348455492762502</v>
      </c>
      <c r="T236" s="16">
        <f t="shared" si="654"/>
        <v>0.52859396983520879</v>
      </c>
      <c r="V236" s="34">
        <f t="shared" si="708"/>
        <v>20</v>
      </c>
    </row>
    <row r="237" spans="7:22" x14ac:dyDescent="0.3">
      <c r="G237" s="18">
        <f t="shared" si="703"/>
        <v>99</v>
      </c>
      <c r="H237" s="5" t="s">
        <v>500</v>
      </c>
      <c r="I237" s="33">
        <f>IF('Model 1'!$B$330="C",$B$5*(1+'Model 1'!$B$329)^(V237-1),IF('Model 1'!$B$330="S",$B$5*(1+'Model 1'!$B$329*(V237-1)),$B$5))</f>
        <v>526.05181592313011</v>
      </c>
      <c r="J237" s="16">
        <f t="shared" ref="J237:K237" si="817">J236</f>
        <v>0.52347225741415115</v>
      </c>
      <c r="K237" s="16">
        <f t="shared" si="817"/>
        <v>0.96916776256557036</v>
      </c>
      <c r="L237" s="16">
        <f t="shared" ref="L237:M237" si="818">L236</f>
        <v>0.98624335465829094</v>
      </c>
      <c r="M237" s="16">
        <f t="shared" si="818"/>
        <v>1.8351169303884849</v>
      </c>
      <c r="N237" s="16">
        <f>INDEX('Model 1'!EMBLEMFac9Fac18,MATCH(I237,'Model 1'!$A$45:$A$74,1),MATCH($D$5,'Model 1'!$C$44:$G$44,0))</f>
        <v>0.57345782300694315</v>
      </c>
      <c r="O237" s="16">
        <f>INDEX('Model 1'!EMBLEMFac21Fac18,MATCH(I237,'Model 1'!$A$80:$A$109,1),MATCH($D$4,'Model 1'!$C$79:$F$79,0))</f>
        <v>0.8512053780955311</v>
      </c>
      <c r="P237" s="16">
        <f t="shared" ref="P237:Q237" si="819">P236</f>
        <v>0.96967377967050727</v>
      </c>
      <c r="Q237" s="16">
        <f t="shared" si="819"/>
        <v>0.98034764327780921</v>
      </c>
      <c r="R237" s="16">
        <f t="shared" ref="R237" si="820">R236</f>
        <v>1.004679405109753</v>
      </c>
      <c r="S237" s="16">
        <f>IFERROR(INDEX('Model 1'!EMBLEMFac21Fac26,MATCH(H237,'Model 1'!$H$203:$H$324,0),MATCH($D$4,'Model 1'!$C$202:$F$202,0)),S236)</f>
        <v>1.2348455492762502</v>
      </c>
      <c r="T237" s="16">
        <f t="shared" si="654"/>
        <v>0.52859396983520879</v>
      </c>
      <c r="V237" s="34">
        <f t="shared" si="708"/>
        <v>20</v>
      </c>
    </row>
    <row r="238" spans="7:22" x14ac:dyDescent="0.3">
      <c r="G238" s="18">
        <f t="shared" si="703"/>
        <v>99</v>
      </c>
      <c r="H238" s="5" t="s">
        <v>501</v>
      </c>
      <c r="I238" s="33">
        <f>IF('Model 1'!$B$330="C",$B$5*(1+'Model 1'!$B$329)^(V238-1),IF('Model 1'!$B$330="S",$B$5*(1+'Model 1'!$B$329*(V238-1)),$B$5))</f>
        <v>526.05181592313011</v>
      </c>
      <c r="J238" s="16">
        <f t="shared" ref="J238:K238" si="821">J237</f>
        <v>0.52347225741415115</v>
      </c>
      <c r="K238" s="16">
        <f t="shared" si="821"/>
        <v>0.96916776256557036</v>
      </c>
      <c r="L238" s="16">
        <f t="shared" ref="L238:M238" si="822">L237</f>
        <v>0.98624335465829094</v>
      </c>
      <c r="M238" s="16">
        <f t="shared" si="822"/>
        <v>1.8351169303884849</v>
      </c>
      <c r="N238" s="16">
        <f>INDEX('Model 1'!EMBLEMFac9Fac18,MATCH(I238,'Model 1'!$A$45:$A$74,1),MATCH($D$5,'Model 1'!$C$44:$G$44,0))</f>
        <v>0.57345782300694315</v>
      </c>
      <c r="O238" s="16">
        <f>INDEX('Model 1'!EMBLEMFac21Fac18,MATCH(I238,'Model 1'!$A$80:$A$109,1),MATCH($D$4,'Model 1'!$C$79:$F$79,0))</f>
        <v>0.8512053780955311</v>
      </c>
      <c r="P238" s="16">
        <f t="shared" ref="P238:Q238" si="823">P237</f>
        <v>0.96967377967050727</v>
      </c>
      <c r="Q238" s="16">
        <f t="shared" si="823"/>
        <v>0.98034764327780921</v>
      </c>
      <c r="R238" s="16">
        <f t="shared" ref="R238" si="824">R237</f>
        <v>1.004679405109753</v>
      </c>
      <c r="S238" s="16">
        <f>IFERROR(INDEX('Model 1'!EMBLEMFac21Fac26,MATCH(H238,'Model 1'!$H$203:$H$324,0),MATCH($D$4,'Model 1'!$C$202:$F$202,0)),S237)</f>
        <v>1.2348455492762502</v>
      </c>
      <c r="T238" s="16">
        <f t="shared" si="654"/>
        <v>0.52859396983520879</v>
      </c>
      <c r="V238" s="34">
        <f t="shared" si="708"/>
        <v>20</v>
      </c>
    </row>
    <row r="239" spans="7:22" x14ac:dyDescent="0.3">
      <c r="G239" s="18">
        <f t="shared" si="703"/>
        <v>99</v>
      </c>
      <c r="H239" s="5" t="s">
        <v>502</v>
      </c>
      <c r="I239" s="33">
        <f>IF('Model 1'!$B$330="C",$B$5*(1+'Model 1'!$B$329)^(V239-1),IF('Model 1'!$B$330="S",$B$5*(1+'Model 1'!$B$329*(V239-1)),$B$5))</f>
        <v>526.05181592313011</v>
      </c>
      <c r="J239" s="16">
        <f t="shared" ref="J239:K239" si="825">J238</f>
        <v>0.52347225741415115</v>
      </c>
      <c r="K239" s="16">
        <f t="shared" si="825"/>
        <v>0.96916776256557036</v>
      </c>
      <c r="L239" s="16">
        <f t="shared" ref="L239:M239" si="826">L238</f>
        <v>0.98624335465829094</v>
      </c>
      <c r="M239" s="16">
        <f t="shared" si="826"/>
        <v>1.8351169303884849</v>
      </c>
      <c r="N239" s="16">
        <f>INDEX('Model 1'!EMBLEMFac9Fac18,MATCH(I239,'Model 1'!$A$45:$A$74,1),MATCH($D$5,'Model 1'!$C$44:$G$44,0))</f>
        <v>0.57345782300694315</v>
      </c>
      <c r="O239" s="16">
        <f>INDEX('Model 1'!EMBLEMFac21Fac18,MATCH(I239,'Model 1'!$A$80:$A$109,1),MATCH($D$4,'Model 1'!$C$79:$F$79,0))</f>
        <v>0.8512053780955311</v>
      </c>
      <c r="P239" s="16">
        <f t="shared" ref="P239:Q239" si="827">P238</f>
        <v>0.96967377967050727</v>
      </c>
      <c r="Q239" s="16">
        <f t="shared" si="827"/>
        <v>0.98034764327780921</v>
      </c>
      <c r="R239" s="16">
        <f t="shared" ref="R239" si="828">R238</f>
        <v>1.004679405109753</v>
      </c>
      <c r="S239" s="16">
        <f>IFERROR(INDEX('Model 1'!EMBLEMFac21Fac26,MATCH(H239,'Model 1'!$H$203:$H$324,0),MATCH($D$4,'Model 1'!$C$202:$F$202,0)),S238)</f>
        <v>1.2348455492762502</v>
      </c>
      <c r="T239" s="16">
        <f t="shared" si="654"/>
        <v>0.52859396983520879</v>
      </c>
      <c r="V239" s="34">
        <f t="shared" si="708"/>
        <v>20</v>
      </c>
    </row>
    <row r="240" spans="7:22" x14ac:dyDescent="0.3">
      <c r="G240" s="18">
        <f t="shared" si="703"/>
        <v>99</v>
      </c>
      <c r="H240" s="5" t="s">
        <v>503</v>
      </c>
      <c r="I240" s="33">
        <f>IF('Model 1'!$B$330="C",$B$5*(1+'Model 1'!$B$329)^(V240-1),IF('Model 1'!$B$330="S",$B$5*(1+'Model 1'!$B$329*(V240-1)),$B$5))</f>
        <v>526.05181592313011</v>
      </c>
      <c r="J240" s="16">
        <f t="shared" ref="J240:K240" si="829">J239</f>
        <v>0.52347225741415115</v>
      </c>
      <c r="K240" s="16">
        <f t="shared" si="829"/>
        <v>0.96916776256557036</v>
      </c>
      <c r="L240" s="16">
        <f t="shared" ref="L240:M240" si="830">L239</f>
        <v>0.98624335465829094</v>
      </c>
      <c r="M240" s="16">
        <f t="shared" si="830"/>
        <v>1.8351169303884849</v>
      </c>
      <c r="N240" s="16">
        <f>INDEX('Model 1'!EMBLEMFac9Fac18,MATCH(I240,'Model 1'!$A$45:$A$74,1),MATCH($D$5,'Model 1'!$C$44:$G$44,0))</f>
        <v>0.57345782300694315</v>
      </c>
      <c r="O240" s="16">
        <f>INDEX('Model 1'!EMBLEMFac21Fac18,MATCH(I240,'Model 1'!$A$80:$A$109,1),MATCH($D$4,'Model 1'!$C$79:$F$79,0))</f>
        <v>0.8512053780955311</v>
      </c>
      <c r="P240" s="16">
        <f t="shared" ref="P240:Q240" si="831">P239</f>
        <v>0.96967377967050727</v>
      </c>
      <c r="Q240" s="16">
        <f t="shared" si="831"/>
        <v>0.98034764327780921</v>
      </c>
      <c r="R240" s="16">
        <f t="shared" ref="R240" si="832">R239</f>
        <v>1.004679405109753</v>
      </c>
      <c r="S240" s="16">
        <f>IFERROR(INDEX('Model 1'!EMBLEMFac21Fac26,MATCH(H240,'Model 1'!$H$203:$H$324,0),MATCH($D$4,'Model 1'!$C$202:$F$202,0)),S239)</f>
        <v>1.2348455492762502</v>
      </c>
      <c r="T240" s="16">
        <f t="shared" si="654"/>
        <v>0.52859396983520879</v>
      </c>
      <c r="V240" s="34">
        <f t="shared" si="708"/>
        <v>20</v>
      </c>
    </row>
    <row r="241" spans="7:22" x14ac:dyDescent="0.3">
      <c r="G241" s="18">
        <f t="shared" si="703"/>
        <v>99</v>
      </c>
      <c r="H241" s="5" t="s">
        <v>504</v>
      </c>
      <c r="I241" s="33">
        <f>IF('Model 1'!$B$330="C",$B$5*(1+'Model 1'!$B$329)^(V241-1),IF('Model 1'!$B$330="S",$B$5*(1+'Model 1'!$B$329*(V241-1)),$B$5))</f>
        <v>526.05181592313011</v>
      </c>
      <c r="J241" s="16">
        <f t="shared" ref="J241:K241" si="833">J240</f>
        <v>0.52347225741415115</v>
      </c>
      <c r="K241" s="16">
        <f t="shared" si="833"/>
        <v>0.96916776256557036</v>
      </c>
      <c r="L241" s="16">
        <f t="shared" ref="L241:M241" si="834">L240</f>
        <v>0.98624335465829094</v>
      </c>
      <c r="M241" s="16">
        <f t="shared" si="834"/>
        <v>1.8351169303884849</v>
      </c>
      <c r="N241" s="16">
        <f>INDEX('Model 1'!EMBLEMFac9Fac18,MATCH(I241,'Model 1'!$A$45:$A$74,1),MATCH($D$5,'Model 1'!$C$44:$G$44,0))</f>
        <v>0.57345782300694315</v>
      </c>
      <c r="O241" s="16">
        <f>INDEX('Model 1'!EMBLEMFac21Fac18,MATCH(I241,'Model 1'!$A$80:$A$109,1),MATCH($D$4,'Model 1'!$C$79:$F$79,0))</f>
        <v>0.8512053780955311</v>
      </c>
      <c r="P241" s="16">
        <f t="shared" ref="P241:Q241" si="835">P240</f>
        <v>0.96967377967050727</v>
      </c>
      <c r="Q241" s="16">
        <f t="shared" si="835"/>
        <v>0.98034764327780921</v>
      </c>
      <c r="R241" s="16">
        <f t="shared" ref="R241" si="836">R240</f>
        <v>1.004679405109753</v>
      </c>
      <c r="S241" s="16">
        <f>IFERROR(INDEX('Model 1'!EMBLEMFac21Fac26,MATCH(H241,'Model 1'!$H$203:$H$324,0),MATCH($D$4,'Model 1'!$C$202:$F$202,0)),S240)</f>
        <v>1.2348455492762502</v>
      </c>
      <c r="T241" s="16">
        <f t="shared" si="654"/>
        <v>0.52859396983520879</v>
      </c>
      <c r="V241" s="34">
        <f t="shared" si="708"/>
        <v>20</v>
      </c>
    </row>
    <row r="242" spans="7:22" x14ac:dyDescent="0.3">
      <c r="G242" s="18">
        <f t="shared" si="703"/>
        <v>99</v>
      </c>
      <c r="H242" s="5" t="s">
        <v>505</v>
      </c>
      <c r="I242" s="33">
        <f>IF('Model 1'!$B$330="C",$B$5*(1+'Model 1'!$B$329)^(V242-1),IF('Model 1'!$B$330="S",$B$5*(1+'Model 1'!$B$329*(V242-1)),$B$5))</f>
        <v>526.05181592313011</v>
      </c>
      <c r="J242" s="16">
        <f t="shared" ref="J242:K242" si="837">J241</f>
        <v>0.52347225741415115</v>
      </c>
      <c r="K242" s="16">
        <f t="shared" si="837"/>
        <v>0.96916776256557036</v>
      </c>
      <c r="L242" s="16">
        <f t="shared" ref="L242:M242" si="838">L241</f>
        <v>0.98624335465829094</v>
      </c>
      <c r="M242" s="16">
        <f t="shared" si="838"/>
        <v>1.8351169303884849</v>
      </c>
      <c r="N242" s="16">
        <f>INDEX('Model 1'!EMBLEMFac9Fac18,MATCH(I242,'Model 1'!$A$45:$A$74,1),MATCH($D$5,'Model 1'!$C$44:$G$44,0))</f>
        <v>0.57345782300694315</v>
      </c>
      <c r="O242" s="16">
        <f>INDEX('Model 1'!EMBLEMFac21Fac18,MATCH(I242,'Model 1'!$A$80:$A$109,1),MATCH($D$4,'Model 1'!$C$79:$F$79,0))</f>
        <v>0.8512053780955311</v>
      </c>
      <c r="P242" s="16">
        <f t="shared" ref="P242:Q242" si="839">P241</f>
        <v>0.96967377967050727</v>
      </c>
      <c r="Q242" s="16">
        <f t="shared" si="839"/>
        <v>0.98034764327780921</v>
      </c>
      <c r="R242" s="16">
        <f t="shared" ref="R242" si="840">R241</f>
        <v>1.004679405109753</v>
      </c>
      <c r="S242" s="16">
        <f>IFERROR(INDEX('Model 1'!EMBLEMFac21Fac26,MATCH(H242,'Model 1'!$H$203:$H$324,0),MATCH($D$4,'Model 1'!$C$202:$F$202,0)),S241)</f>
        <v>1.2348455492762502</v>
      </c>
      <c r="T242" s="16">
        <f t="shared" si="654"/>
        <v>0.52859396983520879</v>
      </c>
      <c r="V242" s="34">
        <f t="shared" si="708"/>
        <v>20</v>
      </c>
    </row>
    <row r="243" spans="7:22" x14ac:dyDescent="0.3">
      <c r="G243" s="18">
        <f t="shared" si="703"/>
        <v>99</v>
      </c>
      <c r="H243" s="5" t="s">
        <v>506</v>
      </c>
      <c r="I243" s="33">
        <f>IF('Model 1'!$B$330="C",$B$5*(1+'Model 1'!$B$329)^(V243-1),IF('Model 1'!$B$330="S",$B$5*(1+'Model 1'!$B$329*(V243-1)),$B$5))</f>
        <v>526.05181592313011</v>
      </c>
      <c r="J243" s="16">
        <f t="shared" ref="J243:K243" si="841">J242</f>
        <v>0.52347225741415115</v>
      </c>
      <c r="K243" s="16">
        <f t="shared" si="841"/>
        <v>0.96916776256557036</v>
      </c>
      <c r="L243" s="16">
        <f t="shared" ref="L243:M243" si="842">L242</f>
        <v>0.98624335465829094</v>
      </c>
      <c r="M243" s="16">
        <f t="shared" si="842"/>
        <v>1.8351169303884849</v>
      </c>
      <c r="N243" s="16">
        <f>INDEX('Model 1'!EMBLEMFac9Fac18,MATCH(I243,'Model 1'!$A$45:$A$74,1),MATCH($D$5,'Model 1'!$C$44:$G$44,0))</f>
        <v>0.57345782300694315</v>
      </c>
      <c r="O243" s="16">
        <f>INDEX('Model 1'!EMBLEMFac21Fac18,MATCH(I243,'Model 1'!$A$80:$A$109,1),MATCH($D$4,'Model 1'!$C$79:$F$79,0))</f>
        <v>0.8512053780955311</v>
      </c>
      <c r="P243" s="16">
        <f t="shared" ref="P243:Q243" si="843">P242</f>
        <v>0.96967377967050727</v>
      </c>
      <c r="Q243" s="16">
        <f t="shared" si="843"/>
        <v>0.98034764327780921</v>
      </c>
      <c r="R243" s="16">
        <f t="shared" ref="R243" si="844">R242</f>
        <v>1.004679405109753</v>
      </c>
      <c r="S243" s="16">
        <f>IFERROR(INDEX('Model 1'!EMBLEMFac21Fac26,MATCH(H243,'Model 1'!$H$203:$H$324,0),MATCH($D$4,'Model 1'!$C$202:$F$202,0)),S242)</f>
        <v>1.2348455492762502</v>
      </c>
      <c r="T243" s="16">
        <f t="shared" si="654"/>
        <v>0.52859396983520879</v>
      </c>
      <c r="V243" s="34">
        <f t="shared" si="708"/>
        <v>20</v>
      </c>
    </row>
    <row r="244" spans="7:22" x14ac:dyDescent="0.3">
      <c r="G244" s="18">
        <f t="shared" si="703"/>
        <v>100</v>
      </c>
      <c r="H244" s="5" t="s">
        <v>507</v>
      </c>
      <c r="I244" s="33">
        <f>IF('Model 1'!$B$330="C",$B$5*(1+'Model 1'!$B$329)^(V244-1),IF('Model 1'!$B$330="S",$B$5*(1+'Model 1'!$B$329*(V244-1)),$B$5))</f>
        <v>541.83337040082392</v>
      </c>
      <c r="J244" s="16">
        <f t="shared" ref="J244:K244" si="845">J243</f>
        <v>0.52347225741415115</v>
      </c>
      <c r="K244" s="16">
        <f t="shared" si="845"/>
        <v>0.96916776256557036</v>
      </c>
      <c r="L244" s="16">
        <f t="shared" ref="L244:M244" si="846">L243</f>
        <v>0.98624335465829094</v>
      </c>
      <c r="M244" s="16">
        <f t="shared" si="846"/>
        <v>1.8351169303884849</v>
      </c>
      <c r="N244" s="16">
        <f>INDEX('Model 1'!EMBLEMFac9Fac18,MATCH(I244,'Model 1'!$A$45:$A$74,1),MATCH($D$5,'Model 1'!$C$44:$G$44,0))</f>
        <v>0.57345782300694315</v>
      </c>
      <c r="O244" s="16">
        <f>INDEX('Model 1'!EMBLEMFac21Fac18,MATCH(I244,'Model 1'!$A$80:$A$109,1),MATCH($D$4,'Model 1'!$C$79:$F$79,0))</f>
        <v>0.8512053780955311</v>
      </c>
      <c r="P244" s="16">
        <f t="shared" ref="P244:Q244" si="847">P243</f>
        <v>0.96967377967050727</v>
      </c>
      <c r="Q244" s="16">
        <f t="shared" si="847"/>
        <v>0.98034764327780921</v>
      </c>
      <c r="R244" s="16">
        <f t="shared" ref="R244" si="848">R243</f>
        <v>1.004679405109753</v>
      </c>
      <c r="S244" s="16">
        <f>IFERROR(INDEX('Model 1'!EMBLEMFac21Fac26,MATCH(H244,'Model 1'!$H$203:$H$324,0),MATCH($D$4,'Model 1'!$C$202:$F$202,0)),S243)</f>
        <v>1.2348455492762502</v>
      </c>
      <c r="T244" s="16">
        <f t="shared" si="654"/>
        <v>0.52859396983520879</v>
      </c>
      <c r="V244" s="34">
        <f t="shared" si="708"/>
        <v>21</v>
      </c>
    </row>
    <row r="245" spans="7:22" x14ac:dyDescent="0.3">
      <c r="G245" s="18">
        <f t="shared" si="703"/>
        <v>100</v>
      </c>
      <c r="H245" s="5" t="s">
        <v>508</v>
      </c>
      <c r="I245" s="33">
        <f>IF('Model 1'!$B$330="C",$B$5*(1+'Model 1'!$B$329)^(V245-1),IF('Model 1'!$B$330="S",$B$5*(1+'Model 1'!$B$329*(V245-1)),$B$5))</f>
        <v>541.83337040082392</v>
      </c>
      <c r="J245" s="16">
        <f t="shared" ref="J245:K245" si="849">J244</f>
        <v>0.52347225741415115</v>
      </c>
      <c r="K245" s="16">
        <f t="shared" si="849"/>
        <v>0.96916776256557036</v>
      </c>
      <c r="L245" s="16">
        <f t="shared" ref="L245:M245" si="850">L244</f>
        <v>0.98624335465829094</v>
      </c>
      <c r="M245" s="16">
        <f t="shared" si="850"/>
        <v>1.8351169303884849</v>
      </c>
      <c r="N245" s="16">
        <f>INDEX('Model 1'!EMBLEMFac9Fac18,MATCH(I245,'Model 1'!$A$45:$A$74,1),MATCH($D$5,'Model 1'!$C$44:$G$44,0))</f>
        <v>0.57345782300694315</v>
      </c>
      <c r="O245" s="16">
        <f>INDEX('Model 1'!EMBLEMFac21Fac18,MATCH(I245,'Model 1'!$A$80:$A$109,1),MATCH($D$4,'Model 1'!$C$79:$F$79,0))</f>
        <v>0.8512053780955311</v>
      </c>
      <c r="P245" s="16">
        <f t="shared" ref="P245:Q245" si="851">P244</f>
        <v>0.96967377967050727</v>
      </c>
      <c r="Q245" s="16">
        <f t="shared" si="851"/>
        <v>0.98034764327780921</v>
      </c>
      <c r="R245" s="16">
        <f t="shared" ref="R245" si="852">R244</f>
        <v>1.004679405109753</v>
      </c>
      <c r="S245" s="16">
        <f>IFERROR(INDEX('Model 1'!EMBLEMFac21Fac26,MATCH(H245,'Model 1'!$H$203:$H$324,0),MATCH($D$4,'Model 1'!$C$202:$F$202,0)),S244)</f>
        <v>1.2348455492762502</v>
      </c>
      <c r="T245" s="16">
        <f t="shared" si="654"/>
        <v>0.52859396983520879</v>
      </c>
      <c r="V245" s="34">
        <f t="shared" si="708"/>
        <v>21</v>
      </c>
    </row>
    <row r="246" spans="7:22" x14ac:dyDescent="0.3">
      <c r="G246" s="18">
        <f t="shared" si="703"/>
        <v>100</v>
      </c>
      <c r="H246" s="5" t="s">
        <v>509</v>
      </c>
      <c r="I246" s="33">
        <f>IF('Model 1'!$B$330="C",$B$5*(1+'Model 1'!$B$329)^(V246-1),IF('Model 1'!$B$330="S",$B$5*(1+'Model 1'!$B$329*(V246-1)),$B$5))</f>
        <v>541.83337040082392</v>
      </c>
      <c r="J246" s="16">
        <f t="shared" ref="J246:K246" si="853">J245</f>
        <v>0.52347225741415115</v>
      </c>
      <c r="K246" s="16">
        <f t="shared" si="853"/>
        <v>0.96916776256557036</v>
      </c>
      <c r="L246" s="16">
        <f t="shared" ref="L246:M246" si="854">L245</f>
        <v>0.98624335465829094</v>
      </c>
      <c r="M246" s="16">
        <f t="shared" si="854"/>
        <v>1.8351169303884849</v>
      </c>
      <c r="N246" s="16">
        <f>INDEX('Model 1'!EMBLEMFac9Fac18,MATCH(I246,'Model 1'!$A$45:$A$74,1),MATCH($D$5,'Model 1'!$C$44:$G$44,0))</f>
        <v>0.57345782300694315</v>
      </c>
      <c r="O246" s="16">
        <f>INDEX('Model 1'!EMBLEMFac21Fac18,MATCH(I246,'Model 1'!$A$80:$A$109,1),MATCH($D$4,'Model 1'!$C$79:$F$79,0))</f>
        <v>0.8512053780955311</v>
      </c>
      <c r="P246" s="16">
        <f t="shared" ref="P246:Q246" si="855">P245</f>
        <v>0.96967377967050727</v>
      </c>
      <c r="Q246" s="16">
        <f t="shared" si="855"/>
        <v>0.98034764327780921</v>
      </c>
      <c r="R246" s="16">
        <f t="shared" ref="R246" si="856">R245</f>
        <v>1.004679405109753</v>
      </c>
      <c r="S246" s="16">
        <f>IFERROR(INDEX('Model 1'!EMBLEMFac21Fac26,MATCH(H246,'Model 1'!$H$203:$H$324,0),MATCH($D$4,'Model 1'!$C$202:$F$202,0)),S245)</f>
        <v>1.2348455492762502</v>
      </c>
      <c r="T246" s="16">
        <f t="shared" si="654"/>
        <v>0.52859396983520879</v>
      </c>
      <c r="V246" s="34">
        <f t="shared" si="708"/>
        <v>21</v>
      </c>
    </row>
    <row r="247" spans="7:22" x14ac:dyDescent="0.3">
      <c r="G247" s="18">
        <f t="shared" si="703"/>
        <v>100</v>
      </c>
      <c r="H247" s="5" t="s">
        <v>510</v>
      </c>
      <c r="I247" s="33">
        <f>IF('Model 1'!$B$330="C",$B$5*(1+'Model 1'!$B$329)^(V247-1),IF('Model 1'!$B$330="S",$B$5*(1+'Model 1'!$B$329*(V247-1)),$B$5))</f>
        <v>541.83337040082392</v>
      </c>
      <c r="J247" s="16">
        <f t="shared" ref="J247:K247" si="857">J246</f>
        <v>0.52347225741415115</v>
      </c>
      <c r="K247" s="16">
        <f t="shared" si="857"/>
        <v>0.96916776256557036</v>
      </c>
      <c r="L247" s="16">
        <f t="shared" ref="L247:M247" si="858">L246</f>
        <v>0.98624335465829094</v>
      </c>
      <c r="M247" s="16">
        <f t="shared" si="858"/>
        <v>1.8351169303884849</v>
      </c>
      <c r="N247" s="16">
        <f>INDEX('Model 1'!EMBLEMFac9Fac18,MATCH(I247,'Model 1'!$A$45:$A$74,1),MATCH($D$5,'Model 1'!$C$44:$G$44,0))</f>
        <v>0.57345782300694315</v>
      </c>
      <c r="O247" s="16">
        <f>INDEX('Model 1'!EMBLEMFac21Fac18,MATCH(I247,'Model 1'!$A$80:$A$109,1),MATCH($D$4,'Model 1'!$C$79:$F$79,0))</f>
        <v>0.8512053780955311</v>
      </c>
      <c r="P247" s="16">
        <f t="shared" ref="P247:Q247" si="859">P246</f>
        <v>0.96967377967050727</v>
      </c>
      <c r="Q247" s="16">
        <f t="shared" si="859"/>
        <v>0.98034764327780921</v>
      </c>
      <c r="R247" s="16">
        <f t="shared" ref="R247" si="860">R246</f>
        <v>1.004679405109753</v>
      </c>
      <c r="S247" s="16">
        <f>IFERROR(INDEX('Model 1'!EMBLEMFac21Fac26,MATCH(H247,'Model 1'!$H$203:$H$324,0),MATCH($D$4,'Model 1'!$C$202:$F$202,0)),S246)</f>
        <v>1.2348455492762502</v>
      </c>
      <c r="T247" s="16">
        <f t="shared" si="654"/>
        <v>0.52859396983520879</v>
      </c>
      <c r="V247" s="34">
        <f t="shared" si="708"/>
        <v>21</v>
      </c>
    </row>
    <row r="248" spans="7:22" x14ac:dyDescent="0.3">
      <c r="G248" s="18">
        <f t="shared" si="703"/>
        <v>100</v>
      </c>
      <c r="H248" s="5" t="s">
        <v>511</v>
      </c>
      <c r="I248" s="33">
        <f>IF('Model 1'!$B$330="C",$B$5*(1+'Model 1'!$B$329)^(V248-1),IF('Model 1'!$B$330="S",$B$5*(1+'Model 1'!$B$329*(V248-1)),$B$5))</f>
        <v>541.83337040082392</v>
      </c>
      <c r="J248" s="16">
        <f t="shared" ref="J248:K248" si="861">J247</f>
        <v>0.52347225741415115</v>
      </c>
      <c r="K248" s="16">
        <f t="shared" si="861"/>
        <v>0.96916776256557036</v>
      </c>
      <c r="L248" s="16">
        <f t="shared" ref="L248:M248" si="862">L247</f>
        <v>0.98624335465829094</v>
      </c>
      <c r="M248" s="16">
        <f t="shared" si="862"/>
        <v>1.8351169303884849</v>
      </c>
      <c r="N248" s="16">
        <f>INDEX('Model 1'!EMBLEMFac9Fac18,MATCH(I248,'Model 1'!$A$45:$A$74,1),MATCH($D$5,'Model 1'!$C$44:$G$44,0))</f>
        <v>0.57345782300694315</v>
      </c>
      <c r="O248" s="16">
        <f>INDEX('Model 1'!EMBLEMFac21Fac18,MATCH(I248,'Model 1'!$A$80:$A$109,1),MATCH($D$4,'Model 1'!$C$79:$F$79,0))</f>
        <v>0.8512053780955311</v>
      </c>
      <c r="P248" s="16">
        <f t="shared" ref="P248:Q248" si="863">P247</f>
        <v>0.96967377967050727</v>
      </c>
      <c r="Q248" s="16">
        <f t="shared" si="863"/>
        <v>0.98034764327780921</v>
      </c>
      <c r="R248" s="16">
        <f t="shared" ref="R248" si="864">R247</f>
        <v>1.004679405109753</v>
      </c>
      <c r="S248" s="16">
        <f>IFERROR(INDEX('Model 1'!EMBLEMFac21Fac26,MATCH(H248,'Model 1'!$H$203:$H$324,0),MATCH($D$4,'Model 1'!$C$202:$F$202,0)),S247)</f>
        <v>1.2348455492762502</v>
      </c>
      <c r="T248" s="16">
        <f t="shared" si="654"/>
        <v>0.52859396983520879</v>
      </c>
      <c r="V248" s="34">
        <f t="shared" si="708"/>
        <v>21</v>
      </c>
    </row>
    <row r="249" spans="7:22" x14ac:dyDescent="0.3">
      <c r="G249" s="18">
        <f t="shared" si="703"/>
        <v>100</v>
      </c>
      <c r="H249" s="5" t="s">
        <v>512</v>
      </c>
      <c r="I249" s="33">
        <f>IF('Model 1'!$B$330="C",$B$5*(1+'Model 1'!$B$329)^(V249-1),IF('Model 1'!$B$330="S",$B$5*(1+'Model 1'!$B$329*(V249-1)),$B$5))</f>
        <v>541.83337040082392</v>
      </c>
      <c r="J249" s="16">
        <f t="shared" ref="J249:K249" si="865">J248</f>
        <v>0.52347225741415115</v>
      </c>
      <c r="K249" s="16">
        <f t="shared" si="865"/>
        <v>0.96916776256557036</v>
      </c>
      <c r="L249" s="16">
        <f t="shared" ref="L249:M249" si="866">L248</f>
        <v>0.98624335465829094</v>
      </c>
      <c r="M249" s="16">
        <f t="shared" si="866"/>
        <v>1.8351169303884849</v>
      </c>
      <c r="N249" s="16">
        <f>INDEX('Model 1'!EMBLEMFac9Fac18,MATCH(I249,'Model 1'!$A$45:$A$74,1),MATCH($D$5,'Model 1'!$C$44:$G$44,0))</f>
        <v>0.57345782300694315</v>
      </c>
      <c r="O249" s="16">
        <f>INDEX('Model 1'!EMBLEMFac21Fac18,MATCH(I249,'Model 1'!$A$80:$A$109,1),MATCH($D$4,'Model 1'!$C$79:$F$79,0))</f>
        <v>0.8512053780955311</v>
      </c>
      <c r="P249" s="16">
        <f t="shared" ref="P249:Q249" si="867">P248</f>
        <v>0.96967377967050727</v>
      </c>
      <c r="Q249" s="16">
        <f t="shared" si="867"/>
        <v>0.98034764327780921</v>
      </c>
      <c r="R249" s="16">
        <f t="shared" ref="R249" si="868">R248</f>
        <v>1.004679405109753</v>
      </c>
      <c r="S249" s="16">
        <f>IFERROR(INDEX('Model 1'!EMBLEMFac21Fac26,MATCH(H249,'Model 1'!$H$203:$H$324,0),MATCH($D$4,'Model 1'!$C$202:$F$202,0)),S248)</f>
        <v>1.2348455492762502</v>
      </c>
      <c r="T249" s="16">
        <f t="shared" si="654"/>
        <v>0.52859396983520879</v>
      </c>
      <c r="V249" s="34">
        <f t="shared" si="708"/>
        <v>21</v>
      </c>
    </row>
    <row r="250" spans="7:22" x14ac:dyDescent="0.3">
      <c r="G250" s="18">
        <f t="shared" si="703"/>
        <v>100</v>
      </c>
      <c r="H250" s="5" t="s">
        <v>513</v>
      </c>
      <c r="I250" s="33">
        <f>IF('Model 1'!$B$330="C",$B$5*(1+'Model 1'!$B$329)^(V250-1),IF('Model 1'!$B$330="S",$B$5*(1+'Model 1'!$B$329*(V250-1)),$B$5))</f>
        <v>541.83337040082392</v>
      </c>
      <c r="J250" s="16">
        <f t="shared" ref="J250:K250" si="869">J249</f>
        <v>0.52347225741415115</v>
      </c>
      <c r="K250" s="16">
        <f t="shared" si="869"/>
        <v>0.96916776256557036</v>
      </c>
      <c r="L250" s="16">
        <f t="shared" ref="L250:M250" si="870">L249</f>
        <v>0.98624335465829094</v>
      </c>
      <c r="M250" s="16">
        <f t="shared" si="870"/>
        <v>1.8351169303884849</v>
      </c>
      <c r="N250" s="16">
        <f>INDEX('Model 1'!EMBLEMFac9Fac18,MATCH(I250,'Model 1'!$A$45:$A$74,1),MATCH($D$5,'Model 1'!$C$44:$G$44,0))</f>
        <v>0.57345782300694315</v>
      </c>
      <c r="O250" s="16">
        <f>INDEX('Model 1'!EMBLEMFac21Fac18,MATCH(I250,'Model 1'!$A$80:$A$109,1),MATCH($D$4,'Model 1'!$C$79:$F$79,0))</f>
        <v>0.8512053780955311</v>
      </c>
      <c r="P250" s="16">
        <f t="shared" ref="P250:Q250" si="871">P249</f>
        <v>0.96967377967050727</v>
      </c>
      <c r="Q250" s="16">
        <f t="shared" si="871"/>
        <v>0.98034764327780921</v>
      </c>
      <c r="R250" s="16">
        <f t="shared" ref="R250" si="872">R249</f>
        <v>1.004679405109753</v>
      </c>
      <c r="S250" s="16">
        <f>IFERROR(INDEX('Model 1'!EMBLEMFac21Fac26,MATCH(H250,'Model 1'!$H$203:$H$324,0),MATCH($D$4,'Model 1'!$C$202:$F$202,0)),S249)</f>
        <v>1.2348455492762502</v>
      </c>
      <c r="T250" s="16">
        <f t="shared" si="654"/>
        <v>0.52859396983520879</v>
      </c>
      <c r="V250" s="34">
        <f t="shared" si="708"/>
        <v>21</v>
      </c>
    </row>
    <row r="251" spans="7:22" x14ac:dyDescent="0.3">
      <c r="G251" s="18">
        <f t="shared" si="703"/>
        <v>100</v>
      </c>
      <c r="H251" s="5" t="s">
        <v>514</v>
      </c>
      <c r="I251" s="33">
        <f>IF('Model 1'!$B$330="C",$B$5*(1+'Model 1'!$B$329)^(V251-1),IF('Model 1'!$B$330="S",$B$5*(1+'Model 1'!$B$329*(V251-1)),$B$5))</f>
        <v>541.83337040082392</v>
      </c>
      <c r="J251" s="16">
        <f t="shared" ref="J251:K251" si="873">J250</f>
        <v>0.52347225741415115</v>
      </c>
      <c r="K251" s="16">
        <f t="shared" si="873"/>
        <v>0.96916776256557036</v>
      </c>
      <c r="L251" s="16">
        <f t="shared" ref="L251:M251" si="874">L250</f>
        <v>0.98624335465829094</v>
      </c>
      <c r="M251" s="16">
        <f t="shared" si="874"/>
        <v>1.8351169303884849</v>
      </c>
      <c r="N251" s="16">
        <f>INDEX('Model 1'!EMBLEMFac9Fac18,MATCH(I251,'Model 1'!$A$45:$A$74,1),MATCH($D$5,'Model 1'!$C$44:$G$44,0))</f>
        <v>0.57345782300694315</v>
      </c>
      <c r="O251" s="16">
        <f>INDEX('Model 1'!EMBLEMFac21Fac18,MATCH(I251,'Model 1'!$A$80:$A$109,1),MATCH($D$4,'Model 1'!$C$79:$F$79,0))</f>
        <v>0.8512053780955311</v>
      </c>
      <c r="P251" s="16">
        <f t="shared" ref="P251:Q251" si="875">P250</f>
        <v>0.96967377967050727</v>
      </c>
      <c r="Q251" s="16">
        <f t="shared" si="875"/>
        <v>0.98034764327780921</v>
      </c>
      <c r="R251" s="16">
        <f t="shared" ref="R251" si="876">R250</f>
        <v>1.004679405109753</v>
      </c>
      <c r="S251" s="16">
        <f>IFERROR(INDEX('Model 1'!EMBLEMFac21Fac26,MATCH(H251,'Model 1'!$H$203:$H$324,0),MATCH($D$4,'Model 1'!$C$202:$F$202,0)),S250)</f>
        <v>1.2348455492762502</v>
      </c>
      <c r="T251" s="16">
        <f t="shared" si="654"/>
        <v>0.52859396983520879</v>
      </c>
      <c r="V251" s="34">
        <f t="shared" si="708"/>
        <v>21</v>
      </c>
    </row>
    <row r="252" spans="7:22" x14ac:dyDescent="0.3">
      <c r="G252" s="18">
        <f t="shared" si="703"/>
        <v>100</v>
      </c>
      <c r="H252" s="5" t="s">
        <v>515</v>
      </c>
      <c r="I252" s="33">
        <f>IF('Model 1'!$B$330="C",$B$5*(1+'Model 1'!$B$329)^(V252-1),IF('Model 1'!$B$330="S",$B$5*(1+'Model 1'!$B$329*(V252-1)),$B$5))</f>
        <v>541.83337040082392</v>
      </c>
      <c r="J252" s="16">
        <f t="shared" ref="J252:K252" si="877">J251</f>
        <v>0.52347225741415115</v>
      </c>
      <c r="K252" s="16">
        <f t="shared" si="877"/>
        <v>0.96916776256557036</v>
      </c>
      <c r="L252" s="16">
        <f t="shared" ref="L252:M252" si="878">L251</f>
        <v>0.98624335465829094</v>
      </c>
      <c r="M252" s="16">
        <f t="shared" si="878"/>
        <v>1.8351169303884849</v>
      </c>
      <c r="N252" s="16">
        <f>INDEX('Model 1'!EMBLEMFac9Fac18,MATCH(I252,'Model 1'!$A$45:$A$74,1),MATCH($D$5,'Model 1'!$C$44:$G$44,0))</f>
        <v>0.57345782300694315</v>
      </c>
      <c r="O252" s="16">
        <f>INDEX('Model 1'!EMBLEMFac21Fac18,MATCH(I252,'Model 1'!$A$80:$A$109,1),MATCH($D$4,'Model 1'!$C$79:$F$79,0))</f>
        <v>0.8512053780955311</v>
      </c>
      <c r="P252" s="16">
        <f t="shared" ref="P252:Q252" si="879">P251</f>
        <v>0.96967377967050727</v>
      </c>
      <c r="Q252" s="16">
        <f t="shared" si="879"/>
        <v>0.98034764327780921</v>
      </c>
      <c r="R252" s="16">
        <f t="shared" ref="R252" si="880">R251</f>
        <v>1.004679405109753</v>
      </c>
      <c r="S252" s="16">
        <f>IFERROR(INDEX('Model 1'!EMBLEMFac21Fac26,MATCH(H252,'Model 1'!$H$203:$H$324,0),MATCH($D$4,'Model 1'!$C$202:$F$202,0)),S251)</f>
        <v>1.2348455492762502</v>
      </c>
      <c r="T252" s="16">
        <f t="shared" si="654"/>
        <v>0.52859396983520879</v>
      </c>
      <c r="V252" s="34">
        <f t="shared" si="708"/>
        <v>21</v>
      </c>
    </row>
    <row r="253" spans="7:22" x14ac:dyDescent="0.3">
      <c r="G253" s="18">
        <f t="shared" si="703"/>
        <v>100</v>
      </c>
      <c r="H253" s="5" t="s">
        <v>516</v>
      </c>
      <c r="I253" s="33">
        <f>IF('Model 1'!$B$330="C",$B$5*(1+'Model 1'!$B$329)^(V253-1),IF('Model 1'!$B$330="S",$B$5*(1+'Model 1'!$B$329*(V253-1)),$B$5))</f>
        <v>541.83337040082392</v>
      </c>
      <c r="J253" s="16">
        <f t="shared" ref="J253:K253" si="881">J252</f>
        <v>0.52347225741415115</v>
      </c>
      <c r="K253" s="16">
        <f t="shared" si="881"/>
        <v>0.96916776256557036</v>
      </c>
      <c r="L253" s="16">
        <f t="shared" ref="L253:M253" si="882">L252</f>
        <v>0.98624335465829094</v>
      </c>
      <c r="M253" s="16">
        <f t="shared" si="882"/>
        <v>1.8351169303884849</v>
      </c>
      <c r="N253" s="16">
        <f>INDEX('Model 1'!EMBLEMFac9Fac18,MATCH(I253,'Model 1'!$A$45:$A$74,1),MATCH($D$5,'Model 1'!$C$44:$G$44,0))</f>
        <v>0.57345782300694315</v>
      </c>
      <c r="O253" s="16">
        <f>INDEX('Model 1'!EMBLEMFac21Fac18,MATCH(I253,'Model 1'!$A$80:$A$109,1),MATCH($D$4,'Model 1'!$C$79:$F$79,0))</f>
        <v>0.8512053780955311</v>
      </c>
      <c r="P253" s="16">
        <f t="shared" ref="P253:Q253" si="883">P252</f>
        <v>0.96967377967050727</v>
      </c>
      <c r="Q253" s="16">
        <f t="shared" si="883"/>
        <v>0.98034764327780921</v>
      </c>
      <c r="R253" s="16">
        <f t="shared" ref="R253" si="884">R252</f>
        <v>1.004679405109753</v>
      </c>
      <c r="S253" s="16">
        <f>IFERROR(INDEX('Model 1'!EMBLEMFac21Fac26,MATCH(H253,'Model 1'!$H$203:$H$324,0),MATCH($D$4,'Model 1'!$C$202:$F$202,0)),S252)</f>
        <v>1.2348455492762502</v>
      </c>
      <c r="T253" s="16">
        <f t="shared" si="654"/>
        <v>0.52859396983520879</v>
      </c>
      <c r="V253" s="34">
        <f t="shared" si="708"/>
        <v>21</v>
      </c>
    </row>
    <row r="254" spans="7:22" x14ac:dyDescent="0.3">
      <c r="G254" s="18">
        <f t="shared" si="703"/>
        <v>100</v>
      </c>
      <c r="H254" s="5" t="s">
        <v>517</v>
      </c>
      <c r="I254" s="33">
        <f>IF('Model 1'!$B$330="C",$B$5*(1+'Model 1'!$B$329)^(V254-1),IF('Model 1'!$B$330="S",$B$5*(1+'Model 1'!$B$329*(V254-1)),$B$5))</f>
        <v>541.83337040082392</v>
      </c>
      <c r="J254" s="16">
        <f t="shared" ref="J254:K254" si="885">J253</f>
        <v>0.52347225741415115</v>
      </c>
      <c r="K254" s="16">
        <f t="shared" si="885"/>
        <v>0.96916776256557036</v>
      </c>
      <c r="L254" s="16">
        <f t="shared" ref="L254:M254" si="886">L253</f>
        <v>0.98624335465829094</v>
      </c>
      <c r="M254" s="16">
        <f t="shared" si="886"/>
        <v>1.8351169303884849</v>
      </c>
      <c r="N254" s="16">
        <f>INDEX('Model 1'!EMBLEMFac9Fac18,MATCH(I254,'Model 1'!$A$45:$A$74,1),MATCH($D$5,'Model 1'!$C$44:$G$44,0))</f>
        <v>0.57345782300694315</v>
      </c>
      <c r="O254" s="16">
        <f>INDEX('Model 1'!EMBLEMFac21Fac18,MATCH(I254,'Model 1'!$A$80:$A$109,1),MATCH($D$4,'Model 1'!$C$79:$F$79,0))</f>
        <v>0.8512053780955311</v>
      </c>
      <c r="P254" s="16">
        <f t="shared" ref="P254:Q254" si="887">P253</f>
        <v>0.96967377967050727</v>
      </c>
      <c r="Q254" s="16">
        <f t="shared" si="887"/>
        <v>0.98034764327780921</v>
      </c>
      <c r="R254" s="16">
        <f t="shared" ref="R254" si="888">R253</f>
        <v>1.004679405109753</v>
      </c>
      <c r="S254" s="16">
        <f>IFERROR(INDEX('Model 1'!EMBLEMFac21Fac26,MATCH(H254,'Model 1'!$H$203:$H$324,0),MATCH($D$4,'Model 1'!$C$202:$F$202,0)),S253)</f>
        <v>1.2348455492762502</v>
      </c>
      <c r="T254" s="16">
        <f t="shared" si="654"/>
        <v>0.52859396983520879</v>
      </c>
      <c r="V254" s="34">
        <f t="shared" si="708"/>
        <v>21</v>
      </c>
    </row>
    <row r="255" spans="7:22" x14ac:dyDescent="0.3">
      <c r="G255" s="18">
        <f t="shared" si="703"/>
        <v>100</v>
      </c>
      <c r="H255" s="5" t="s">
        <v>518</v>
      </c>
      <c r="I255" s="33">
        <f>IF('Model 1'!$B$330="C",$B$5*(1+'Model 1'!$B$329)^(V255-1),IF('Model 1'!$B$330="S",$B$5*(1+'Model 1'!$B$329*(V255-1)),$B$5))</f>
        <v>541.83337040082392</v>
      </c>
      <c r="J255" s="16">
        <f t="shared" ref="J255:K255" si="889">J254</f>
        <v>0.52347225741415115</v>
      </c>
      <c r="K255" s="16">
        <f t="shared" si="889"/>
        <v>0.96916776256557036</v>
      </c>
      <c r="L255" s="16">
        <f t="shared" ref="L255:M255" si="890">L254</f>
        <v>0.98624335465829094</v>
      </c>
      <c r="M255" s="16">
        <f t="shared" si="890"/>
        <v>1.8351169303884849</v>
      </c>
      <c r="N255" s="16">
        <f>INDEX('Model 1'!EMBLEMFac9Fac18,MATCH(I255,'Model 1'!$A$45:$A$74,1),MATCH($D$5,'Model 1'!$C$44:$G$44,0))</f>
        <v>0.57345782300694315</v>
      </c>
      <c r="O255" s="16">
        <f>INDEX('Model 1'!EMBLEMFac21Fac18,MATCH(I255,'Model 1'!$A$80:$A$109,1),MATCH($D$4,'Model 1'!$C$79:$F$79,0))</f>
        <v>0.8512053780955311</v>
      </c>
      <c r="P255" s="16">
        <f t="shared" ref="P255:Q255" si="891">P254</f>
        <v>0.96967377967050727</v>
      </c>
      <c r="Q255" s="16">
        <f t="shared" si="891"/>
        <v>0.98034764327780921</v>
      </c>
      <c r="R255" s="16">
        <f t="shared" ref="R255" si="892">R254</f>
        <v>1.004679405109753</v>
      </c>
      <c r="S255" s="16">
        <f>IFERROR(INDEX('Model 1'!EMBLEMFac21Fac26,MATCH(H255,'Model 1'!$H$203:$H$324,0),MATCH($D$4,'Model 1'!$C$202:$F$202,0)),S254)</f>
        <v>1.2348455492762502</v>
      </c>
      <c r="T255" s="16">
        <f t="shared" si="654"/>
        <v>0.52859396983520879</v>
      </c>
      <c r="V255" s="34">
        <f t="shared" si="708"/>
        <v>21</v>
      </c>
    </row>
    <row r="256" spans="7:22" x14ac:dyDescent="0.3">
      <c r="G256" s="18">
        <f t="shared" si="703"/>
        <v>101</v>
      </c>
      <c r="H256" s="5" t="s">
        <v>519</v>
      </c>
      <c r="I256" s="33">
        <f>IF('Model 1'!$B$330="C",$B$5*(1+'Model 1'!$B$329)^(V256-1),IF('Model 1'!$B$330="S",$B$5*(1+'Model 1'!$B$329*(V256-1)),$B$5))</f>
        <v>558.08837151284865</v>
      </c>
      <c r="J256" s="16">
        <f t="shared" ref="J256:K256" si="893">J255</f>
        <v>0.52347225741415115</v>
      </c>
      <c r="K256" s="16">
        <f t="shared" si="893"/>
        <v>0.96916776256557036</v>
      </c>
      <c r="L256" s="16">
        <f t="shared" ref="L256:M256" si="894">L255</f>
        <v>0.98624335465829094</v>
      </c>
      <c r="M256" s="16">
        <f t="shared" si="894"/>
        <v>1.8351169303884849</v>
      </c>
      <c r="N256" s="16">
        <f>INDEX('Model 1'!EMBLEMFac9Fac18,MATCH(I256,'Model 1'!$A$45:$A$74,1),MATCH($D$5,'Model 1'!$C$44:$G$44,0))</f>
        <v>0.57345782300694315</v>
      </c>
      <c r="O256" s="16">
        <f>INDEX('Model 1'!EMBLEMFac21Fac18,MATCH(I256,'Model 1'!$A$80:$A$109,1),MATCH($D$4,'Model 1'!$C$79:$F$79,0))</f>
        <v>0.8512053780955311</v>
      </c>
      <c r="P256" s="16">
        <f t="shared" ref="P256:Q256" si="895">P255</f>
        <v>0.96967377967050727</v>
      </c>
      <c r="Q256" s="16">
        <f t="shared" si="895"/>
        <v>0.98034764327780921</v>
      </c>
      <c r="R256" s="16">
        <f t="shared" ref="R256" si="896">R255</f>
        <v>1.004679405109753</v>
      </c>
      <c r="S256" s="16">
        <f>IFERROR(INDEX('Model 1'!EMBLEMFac21Fac26,MATCH(H256,'Model 1'!$H$203:$H$324,0),MATCH($D$4,'Model 1'!$C$202:$F$202,0)),S255)</f>
        <v>1.2348455492762502</v>
      </c>
      <c r="T256" s="16">
        <f t="shared" si="654"/>
        <v>0.52859396983520879</v>
      </c>
      <c r="V256" s="34">
        <f t="shared" si="708"/>
        <v>22</v>
      </c>
    </row>
    <row r="257" spans="7:22" x14ac:dyDescent="0.3">
      <c r="G257" s="18">
        <f t="shared" si="703"/>
        <v>101</v>
      </c>
      <c r="H257" s="5" t="s">
        <v>520</v>
      </c>
      <c r="I257" s="33">
        <f>IF('Model 1'!$B$330="C",$B$5*(1+'Model 1'!$B$329)^(V257-1),IF('Model 1'!$B$330="S",$B$5*(1+'Model 1'!$B$329*(V257-1)),$B$5))</f>
        <v>558.08837151284865</v>
      </c>
      <c r="J257" s="16">
        <f t="shared" ref="J257:K257" si="897">J256</f>
        <v>0.52347225741415115</v>
      </c>
      <c r="K257" s="16">
        <f t="shared" si="897"/>
        <v>0.96916776256557036</v>
      </c>
      <c r="L257" s="16">
        <f t="shared" ref="L257:M257" si="898">L256</f>
        <v>0.98624335465829094</v>
      </c>
      <c r="M257" s="16">
        <f t="shared" si="898"/>
        <v>1.8351169303884849</v>
      </c>
      <c r="N257" s="16">
        <f>INDEX('Model 1'!EMBLEMFac9Fac18,MATCH(I257,'Model 1'!$A$45:$A$74,1),MATCH($D$5,'Model 1'!$C$44:$G$44,0))</f>
        <v>0.57345782300694315</v>
      </c>
      <c r="O257" s="16">
        <f>INDEX('Model 1'!EMBLEMFac21Fac18,MATCH(I257,'Model 1'!$A$80:$A$109,1),MATCH($D$4,'Model 1'!$C$79:$F$79,0))</f>
        <v>0.8512053780955311</v>
      </c>
      <c r="P257" s="16">
        <f t="shared" ref="P257:Q257" si="899">P256</f>
        <v>0.96967377967050727</v>
      </c>
      <c r="Q257" s="16">
        <f t="shared" si="899"/>
        <v>0.98034764327780921</v>
      </c>
      <c r="R257" s="16">
        <f t="shared" ref="R257" si="900">R256</f>
        <v>1.004679405109753</v>
      </c>
      <c r="S257" s="16">
        <f>IFERROR(INDEX('Model 1'!EMBLEMFac21Fac26,MATCH(H257,'Model 1'!$H$203:$H$324,0),MATCH($D$4,'Model 1'!$C$202:$F$202,0)),S256)</f>
        <v>1.2348455492762502</v>
      </c>
      <c r="T257" s="16">
        <f t="shared" si="654"/>
        <v>0.52859396983520879</v>
      </c>
      <c r="V257" s="34">
        <f t="shared" si="708"/>
        <v>22</v>
      </c>
    </row>
    <row r="258" spans="7:22" x14ac:dyDescent="0.3">
      <c r="G258" s="18">
        <f t="shared" si="703"/>
        <v>101</v>
      </c>
      <c r="H258" s="5" t="s">
        <v>521</v>
      </c>
      <c r="I258" s="33">
        <f>IF('Model 1'!$B$330="C",$B$5*(1+'Model 1'!$B$329)^(V258-1),IF('Model 1'!$B$330="S",$B$5*(1+'Model 1'!$B$329*(V258-1)),$B$5))</f>
        <v>558.08837151284865</v>
      </c>
      <c r="J258" s="16">
        <f t="shared" ref="J258:K258" si="901">J257</f>
        <v>0.52347225741415115</v>
      </c>
      <c r="K258" s="16">
        <f t="shared" si="901"/>
        <v>0.96916776256557036</v>
      </c>
      <c r="L258" s="16">
        <f t="shared" ref="L258:M258" si="902">L257</f>
        <v>0.98624335465829094</v>
      </c>
      <c r="M258" s="16">
        <f t="shared" si="902"/>
        <v>1.8351169303884849</v>
      </c>
      <c r="N258" s="16">
        <f>INDEX('Model 1'!EMBLEMFac9Fac18,MATCH(I258,'Model 1'!$A$45:$A$74,1),MATCH($D$5,'Model 1'!$C$44:$G$44,0))</f>
        <v>0.57345782300694315</v>
      </c>
      <c r="O258" s="16">
        <f>INDEX('Model 1'!EMBLEMFac21Fac18,MATCH(I258,'Model 1'!$A$80:$A$109,1),MATCH($D$4,'Model 1'!$C$79:$F$79,0))</f>
        <v>0.8512053780955311</v>
      </c>
      <c r="P258" s="16">
        <f t="shared" ref="P258:Q258" si="903">P257</f>
        <v>0.96967377967050727</v>
      </c>
      <c r="Q258" s="16">
        <f t="shared" si="903"/>
        <v>0.98034764327780921</v>
      </c>
      <c r="R258" s="16">
        <f t="shared" ref="R258" si="904">R257</f>
        <v>1.004679405109753</v>
      </c>
      <c r="S258" s="16">
        <f>IFERROR(INDEX('Model 1'!EMBLEMFac21Fac26,MATCH(H258,'Model 1'!$H$203:$H$324,0),MATCH($D$4,'Model 1'!$C$202:$F$202,0)),S257)</f>
        <v>1.2348455492762502</v>
      </c>
      <c r="T258" s="16">
        <f t="shared" si="654"/>
        <v>0.52859396983520879</v>
      </c>
      <c r="V258" s="34">
        <f t="shared" si="708"/>
        <v>22</v>
      </c>
    </row>
    <row r="259" spans="7:22" x14ac:dyDescent="0.3">
      <c r="G259" s="18">
        <f t="shared" si="703"/>
        <v>101</v>
      </c>
      <c r="H259" s="5" t="s">
        <v>522</v>
      </c>
      <c r="I259" s="33">
        <f>IF('Model 1'!$B$330="C",$B$5*(1+'Model 1'!$B$329)^(V259-1),IF('Model 1'!$B$330="S",$B$5*(1+'Model 1'!$B$329*(V259-1)),$B$5))</f>
        <v>558.08837151284865</v>
      </c>
      <c r="J259" s="16">
        <f t="shared" ref="J259:K259" si="905">J258</f>
        <v>0.52347225741415115</v>
      </c>
      <c r="K259" s="16">
        <f t="shared" si="905"/>
        <v>0.96916776256557036</v>
      </c>
      <c r="L259" s="16">
        <f t="shared" ref="L259:M259" si="906">L258</f>
        <v>0.98624335465829094</v>
      </c>
      <c r="M259" s="16">
        <f t="shared" si="906"/>
        <v>1.8351169303884849</v>
      </c>
      <c r="N259" s="16">
        <f>INDEX('Model 1'!EMBLEMFac9Fac18,MATCH(I259,'Model 1'!$A$45:$A$74,1),MATCH($D$5,'Model 1'!$C$44:$G$44,0))</f>
        <v>0.57345782300694315</v>
      </c>
      <c r="O259" s="16">
        <f>INDEX('Model 1'!EMBLEMFac21Fac18,MATCH(I259,'Model 1'!$A$80:$A$109,1),MATCH($D$4,'Model 1'!$C$79:$F$79,0))</f>
        <v>0.8512053780955311</v>
      </c>
      <c r="P259" s="16">
        <f t="shared" ref="P259:Q259" si="907">P258</f>
        <v>0.96967377967050727</v>
      </c>
      <c r="Q259" s="16">
        <f t="shared" si="907"/>
        <v>0.98034764327780921</v>
      </c>
      <c r="R259" s="16">
        <f t="shared" ref="R259" si="908">R258</f>
        <v>1.004679405109753</v>
      </c>
      <c r="S259" s="16">
        <f>IFERROR(INDEX('Model 1'!EMBLEMFac21Fac26,MATCH(H259,'Model 1'!$H$203:$H$324,0),MATCH($D$4,'Model 1'!$C$202:$F$202,0)),S258)</f>
        <v>1.2348455492762502</v>
      </c>
      <c r="T259" s="16">
        <f t="shared" si="654"/>
        <v>0.52859396983520879</v>
      </c>
      <c r="V259" s="34">
        <f t="shared" si="708"/>
        <v>22</v>
      </c>
    </row>
    <row r="260" spans="7:22" x14ac:dyDescent="0.3">
      <c r="G260" s="18">
        <f t="shared" si="703"/>
        <v>101</v>
      </c>
      <c r="H260" s="5" t="s">
        <v>523</v>
      </c>
      <c r="I260" s="33">
        <f>IF('Model 1'!$B$330="C",$B$5*(1+'Model 1'!$B$329)^(V260-1),IF('Model 1'!$B$330="S",$B$5*(1+'Model 1'!$B$329*(V260-1)),$B$5))</f>
        <v>558.08837151284865</v>
      </c>
      <c r="J260" s="16">
        <f t="shared" ref="J260:K260" si="909">J259</f>
        <v>0.52347225741415115</v>
      </c>
      <c r="K260" s="16">
        <f t="shared" si="909"/>
        <v>0.96916776256557036</v>
      </c>
      <c r="L260" s="16">
        <f t="shared" ref="L260:M260" si="910">L259</f>
        <v>0.98624335465829094</v>
      </c>
      <c r="M260" s="16">
        <f t="shared" si="910"/>
        <v>1.8351169303884849</v>
      </c>
      <c r="N260" s="16">
        <f>INDEX('Model 1'!EMBLEMFac9Fac18,MATCH(I260,'Model 1'!$A$45:$A$74,1),MATCH($D$5,'Model 1'!$C$44:$G$44,0))</f>
        <v>0.57345782300694315</v>
      </c>
      <c r="O260" s="16">
        <f>INDEX('Model 1'!EMBLEMFac21Fac18,MATCH(I260,'Model 1'!$A$80:$A$109,1),MATCH($D$4,'Model 1'!$C$79:$F$79,0))</f>
        <v>0.8512053780955311</v>
      </c>
      <c r="P260" s="16">
        <f t="shared" ref="P260:Q260" si="911">P259</f>
        <v>0.96967377967050727</v>
      </c>
      <c r="Q260" s="16">
        <f t="shared" si="911"/>
        <v>0.98034764327780921</v>
      </c>
      <c r="R260" s="16">
        <f t="shared" ref="R260" si="912">R259</f>
        <v>1.004679405109753</v>
      </c>
      <c r="S260" s="16">
        <f>IFERROR(INDEX('Model 1'!EMBLEMFac21Fac26,MATCH(H260,'Model 1'!$H$203:$H$324,0),MATCH($D$4,'Model 1'!$C$202:$F$202,0)),S259)</f>
        <v>1.2348455492762502</v>
      </c>
      <c r="T260" s="16">
        <f t="shared" ref="T260:T323" si="913">MIN(1,PRODUCT(J260:S260))</f>
        <v>0.52859396983520879</v>
      </c>
      <c r="V260" s="34">
        <f t="shared" si="708"/>
        <v>22</v>
      </c>
    </row>
    <row r="261" spans="7:22" x14ac:dyDescent="0.3">
      <c r="G261" s="18">
        <f t="shared" si="703"/>
        <v>101</v>
      </c>
      <c r="H261" s="5" t="s">
        <v>524</v>
      </c>
      <c r="I261" s="33">
        <f>IF('Model 1'!$B$330="C",$B$5*(1+'Model 1'!$B$329)^(V261-1),IF('Model 1'!$B$330="S",$B$5*(1+'Model 1'!$B$329*(V261-1)),$B$5))</f>
        <v>558.08837151284865</v>
      </c>
      <c r="J261" s="16">
        <f t="shared" ref="J261:K261" si="914">J260</f>
        <v>0.52347225741415115</v>
      </c>
      <c r="K261" s="16">
        <f t="shared" si="914"/>
        <v>0.96916776256557036</v>
      </c>
      <c r="L261" s="16">
        <f t="shared" ref="L261:M261" si="915">L260</f>
        <v>0.98624335465829094</v>
      </c>
      <c r="M261" s="16">
        <f t="shared" si="915"/>
        <v>1.8351169303884849</v>
      </c>
      <c r="N261" s="16">
        <f>INDEX('Model 1'!EMBLEMFac9Fac18,MATCH(I261,'Model 1'!$A$45:$A$74,1),MATCH($D$5,'Model 1'!$C$44:$G$44,0))</f>
        <v>0.57345782300694315</v>
      </c>
      <c r="O261" s="16">
        <f>INDEX('Model 1'!EMBLEMFac21Fac18,MATCH(I261,'Model 1'!$A$80:$A$109,1),MATCH($D$4,'Model 1'!$C$79:$F$79,0))</f>
        <v>0.8512053780955311</v>
      </c>
      <c r="P261" s="16">
        <f t="shared" ref="P261:Q261" si="916">P260</f>
        <v>0.96967377967050727</v>
      </c>
      <c r="Q261" s="16">
        <f t="shared" si="916"/>
        <v>0.98034764327780921</v>
      </c>
      <c r="R261" s="16">
        <f t="shared" ref="R261" si="917">R260</f>
        <v>1.004679405109753</v>
      </c>
      <c r="S261" s="16">
        <f>IFERROR(INDEX('Model 1'!EMBLEMFac21Fac26,MATCH(H261,'Model 1'!$H$203:$H$324,0),MATCH($D$4,'Model 1'!$C$202:$F$202,0)),S260)</f>
        <v>1.2348455492762502</v>
      </c>
      <c r="T261" s="16">
        <f t="shared" si="913"/>
        <v>0.52859396983520879</v>
      </c>
      <c r="V261" s="34">
        <f t="shared" si="708"/>
        <v>22</v>
      </c>
    </row>
    <row r="262" spans="7:22" x14ac:dyDescent="0.3">
      <c r="G262" s="18">
        <f t="shared" si="703"/>
        <v>101</v>
      </c>
      <c r="H262" s="5" t="s">
        <v>525</v>
      </c>
      <c r="I262" s="33">
        <f>IF('Model 1'!$B$330="C",$B$5*(1+'Model 1'!$B$329)^(V262-1),IF('Model 1'!$B$330="S",$B$5*(1+'Model 1'!$B$329*(V262-1)),$B$5))</f>
        <v>558.08837151284865</v>
      </c>
      <c r="J262" s="16">
        <f t="shared" ref="J262:K262" si="918">J261</f>
        <v>0.52347225741415115</v>
      </c>
      <c r="K262" s="16">
        <f t="shared" si="918"/>
        <v>0.96916776256557036</v>
      </c>
      <c r="L262" s="16">
        <f t="shared" ref="L262:M262" si="919">L261</f>
        <v>0.98624335465829094</v>
      </c>
      <c r="M262" s="16">
        <f t="shared" si="919"/>
        <v>1.8351169303884849</v>
      </c>
      <c r="N262" s="16">
        <f>INDEX('Model 1'!EMBLEMFac9Fac18,MATCH(I262,'Model 1'!$A$45:$A$74,1),MATCH($D$5,'Model 1'!$C$44:$G$44,0))</f>
        <v>0.57345782300694315</v>
      </c>
      <c r="O262" s="16">
        <f>INDEX('Model 1'!EMBLEMFac21Fac18,MATCH(I262,'Model 1'!$A$80:$A$109,1),MATCH($D$4,'Model 1'!$C$79:$F$79,0))</f>
        <v>0.8512053780955311</v>
      </c>
      <c r="P262" s="16">
        <f t="shared" ref="P262:Q262" si="920">P261</f>
        <v>0.96967377967050727</v>
      </c>
      <c r="Q262" s="16">
        <f t="shared" si="920"/>
        <v>0.98034764327780921</v>
      </c>
      <c r="R262" s="16">
        <f t="shared" ref="R262" si="921">R261</f>
        <v>1.004679405109753</v>
      </c>
      <c r="S262" s="16">
        <f>IFERROR(INDEX('Model 1'!EMBLEMFac21Fac26,MATCH(H262,'Model 1'!$H$203:$H$324,0),MATCH($D$4,'Model 1'!$C$202:$F$202,0)),S261)</f>
        <v>1.2348455492762502</v>
      </c>
      <c r="T262" s="16">
        <f t="shared" si="913"/>
        <v>0.52859396983520879</v>
      </c>
      <c r="V262" s="34">
        <f t="shared" si="708"/>
        <v>22</v>
      </c>
    </row>
    <row r="263" spans="7:22" x14ac:dyDescent="0.3">
      <c r="G263" s="18">
        <f t="shared" si="703"/>
        <v>101</v>
      </c>
      <c r="H263" s="5" t="s">
        <v>526</v>
      </c>
      <c r="I263" s="33">
        <f>IF('Model 1'!$B$330="C",$B$5*(1+'Model 1'!$B$329)^(V263-1),IF('Model 1'!$B$330="S",$B$5*(1+'Model 1'!$B$329*(V263-1)),$B$5))</f>
        <v>558.08837151284865</v>
      </c>
      <c r="J263" s="16">
        <f t="shared" ref="J263:K263" si="922">J262</f>
        <v>0.52347225741415115</v>
      </c>
      <c r="K263" s="16">
        <f t="shared" si="922"/>
        <v>0.96916776256557036</v>
      </c>
      <c r="L263" s="16">
        <f t="shared" ref="L263:M263" si="923">L262</f>
        <v>0.98624335465829094</v>
      </c>
      <c r="M263" s="16">
        <f t="shared" si="923"/>
        <v>1.8351169303884849</v>
      </c>
      <c r="N263" s="16">
        <f>INDEX('Model 1'!EMBLEMFac9Fac18,MATCH(I263,'Model 1'!$A$45:$A$74,1),MATCH($D$5,'Model 1'!$C$44:$G$44,0))</f>
        <v>0.57345782300694315</v>
      </c>
      <c r="O263" s="16">
        <f>INDEX('Model 1'!EMBLEMFac21Fac18,MATCH(I263,'Model 1'!$A$80:$A$109,1),MATCH($D$4,'Model 1'!$C$79:$F$79,0))</f>
        <v>0.8512053780955311</v>
      </c>
      <c r="P263" s="16">
        <f t="shared" ref="P263:Q263" si="924">P262</f>
        <v>0.96967377967050727</v>
      </c>
      <c r="Q263" s="16">
        <f t="shared" si="924"/>
        <v>0.98034764327780921</v>
      </c>
      <c r="R263" s="16">
        <f t="shared" ref="R263" si="925">R262</f>
        <v>1.004679405109753</v>
      </c>
      <c r="S263" s="16">
        <f>IFERROR(INDEX('Model 1'!EMBLEMFac21Fac26,MATCH(H263,'Model 1'!$H$203:$H$324,0),MATCH($D$4,'Model 1'!$C$202:$F$202,0)),S262)</f>
        <v>1.2348455492762502</v>
      </c>
      <c r="T263" s="16">
        <f t="shared" si="913"/>
        <v>0.52859396983520879</v>
      </c>
      <c r="V263" s="34">
        <f t="shared" si="708"/>
        <v>22</v>
      </c>
    </row>
    <row r="264" spans="7:22" x14ac:dyDescent="0.3">
      <c r="G264" s="18">
        <f t="shared" si="703"/>
        <v>101</v>
      </c>
      <c r="H264" s="5" t="s">
        <v>527</v>
      </c>
      <c r="I264" s="33">
        <f>IF('Model 1'!$B$330="C",$B$5*(1+'Model 1'!$B$329)^(V264-1),IF('Model 1'!$B$330="S",$B$5*(1+'Model 1'!$B$329*(V264-1)),$B$5))</f>
        <v>558.08837151284865</v>
      </c>
      <c r="J264" s="16">
        <f t="shared" ref="J264:K264" si="926">J263</f>
        <v>0.52347225741415115</v>
      </c>
      <c r="K264" s="16">
        <f t="shared" si="926"/>
        <v>0.96916776256557036</v>
      </c>
      <c r="L264" s="16">
        <f t="shared" ref="L264:M264" si="927">L263</f>
        <v>0.98624335465829094</v>
      </c>
      <c r="M264" s="16">
        <f t="shared" si="927"/>
        <v>1.8351169303884849</v>
      </c>
      <c r="N264" s="16">
        <f>INDEX('Model 1'!EMBLEMFac9Fac18,MATCH(I264,'Model 1'!$A$45:$A$74,1),MATCH($D$5,'Model 1'!$C$44:$G$44,0))</f>
        <v>0.57345782300694315</v>
      </c>
      <c r="O264" s="16">
        <f>INDEX('Model 1'!EMBLEMFac21Fac18,MATCH(I264,'Model 1'!$A$80:$A$109,1),MATCH($D$4,'Model 1'!$C$79:$F$79,0))</f>
        <v>0.8512053780955311</v>
      </c>
      <c r="P264" s="16">
        <f t="shared" ref="P264:Q264" si="928">P263</f>
        <v>0.96967377967050727</v>
      </c>
      <c r="Q264" s="16">
        <f t="shared" si="928"/>
        <v>0.98034764327780921</v>
      </c>
      <c r="R264" s="16">
        <f t="shared" ref="R264" si="929">R263</f>
        <v>1.004679405109753</v>
      </c>
      <c r="S264" s="16">
        <f>IFERROR(INDEX('Model 1'!EMBLEMFac21Fac26,MATCH(H264,'Model 1'!$H$203:$H$324,0),MATCH($D$4,'Model 1'!$C$202:$F$202,0)),S263)</f>
        <v>1.2348455492762502</v>
      </c>
      <c r="T264" s="16">
        <f t="shared" si="913"/>
        <v>0.52859396983520879</v>
      </c>
      <c r="V264" s="34">
        <f t="shared" si="708"/>
        <v>22</v>
      </c>
    </row>
    <row r="265" spans="7:22" x14ac:dyDescent="0.3">
      <c r="G265" s="18">
        <f t="shared" si="703"/>
        <v>101</v>
      </c>
      <c r="H265" s="5" t="s">
        <v>528</v>
      </c>
      <c r="I265" s="33">
        <f>IF('Model 1'!$B$330="C",$B$5*(1+'Model 1'!$B$329)^(V265-1),IF('Model 1'!$B$330="S",$B$5*(1+'Model 1'!$B$329*(V265-1)),$B$5))</f>
        <v>558.08837151284865</v>
      </c>
      <c r="J265" s="16">
        <f t="shared" ref="J265:K265" si="930">J264</f>
        <v>0.52347225741415115</v>
      </c>
      <c r="K265" s="16">
        <f t="shared" si="930"/>
        <v>0.96916776256557036</v>
      </c>
      <c r="L265" s="16">
        <f t="shared" ref="L265:M265" si="931">L264</f>
        <v>0.98624335465829094</v>
      </c>
      <c r="M265" s="16">
        <f t="shared" si="931"/>
        <v>1.8351169303884849</v>
      </c>
      <c r="N265" s="16">
        <f>INDEX('Model 1'!EMBLEMFac9Fac18,MATCH(I265,'Model 1'!$A$45:$A$74,1),MATCH($D$5,'Model 1'!$C$44:$G$44,0))</f>
        <v>0.57345782300694315</v>
      </c>
      <c r="O265" s="16">
        <f>INDEX('Model 1'!EMBLEMFac21Fac18,MATCH(I265,'Model 1'!$A$80:$A$109,1),MATCH($D$4,'Model 1'!$C$79:$F$79,0))</f>
        <v>0.8512053780955311</v>
      </c>
      <c r="P265" s="16">
        <f t="shared" ref="P265:Q265" si="932">P264</f>
        <v>0.96967377967050727</v>
      </c>
      <c r="Q265" s="16">
        <f t="shared" si="932"/>
        <v>0.98034764327780921</v>
      </c>
      <c r="R265" s="16">
        <f t="shared" ref="R265" si="933">R264</f>
        <v>1.004679405109753</v>
      </c>
      <c r="S265" s="16">
        <f>IFERROR(INDEX('Model 1'!EMBLEMFac21Fac26,MATCH(H265,'Model 1'!$H$203:$H$324,0),MATCH($D$4,'Model 1'!$C$202:$F$202,0)),S264)</f>
        <v>1.2348455492762502</v>
      </c>
      <c r="T265" s="16">
        <f t="shared" si="913"/>
        <v>0.52859396983520879</v>
      </c>
      <c r="V265" s="34">
        <f t="shared" si="708"/>
        <v>22</v>
      </c>
    </row>
    <row r="266" spans="7:22" x14ac:dyDescent="0.3">
      <c r="G266" s="18">
        <f t="shared" si="703"/>
        <v>101</v>
      </c>
      <c r="H266" s="5" t="s">
        <v>529</v>
      </c>
      <c r="I266" s="33">
        <f>IF('Model 1'!$B$330="C",$B$5*(1+'Model 1'!$B$329)^(V266-1),IF('Model 1'!$B$330="S",$B$5*(1+'Model 1'!$B$329*(V266-1)),$B$5))</f>
        <v>558.08837151284865</v>
      </c>
      <c r="J266" s="16">
        <f t="shared" ref="J266:K266" si="934">J265</f>
        <v>0.52347225741415115</v>
      </c>
      <c r="K266" s="16">
        <f t="shared" si="934"/>
        <v>0.96916776256557036</v>
      </c>
      <c r="L266" s="16">
        <f t="shared" ref="L266:M266" si="935">L265</f>
        <v>0.98624335465829094</v>
      </c>
      <c r="M266" s="16">
        <f t="shared" si="935"/>
        <v>1.8351169303884849</v>
      </c>
      <c r="N266" s="16">
        <f>INDEX('Model 1'!EMBLEMFac9Fac18,MATCH(I266,'Model 1'!$A$45:$A$74,1),MATCH($D$5,'Model 1'!$C$44:$G$44,0))</f>
        <v>0.57345782300694315</v>
      </c>
      <c r="O266" s="16">
        <f>INDEX('Model 1'!EMBLEMFac21Fac18,MATCH(I266,'Model 1'!$A$80:$A$109,1),MATCH($D$4,'Model 1'!$C$79:$F$79,0))</f>
        <v>0.8512053780955311</v>
      </c>
      <c r="P266" s="16">
        <f t="shared" ref="P266:Q266" si="936">P265</f>
        <v>0.96967377967050727</v>
      </c>
      <c r="Q266" s="16">
        <f t="shared" si="936"/>
        <v>0.98034764327780921</v>
      </c>
      <c r="R266" s="16">
        <f t="shared" ref="R266" si="937">R265</f>
        <v>1.004679405109753</v>
      </c>
      <c r="S266" s="16">
        <f>IFERROR(INDEX('Model 1'!EMBLEMFac21Fac26,MATCH(H266,'Model 1'!$H$203:$H$324,0),MATCH($D$4,'Model 1'!$C$202:$F$202,0)),S265)</f>
        <v>1.2348455492762502</v>
      </c>
      <c r="T266" s="16">
        <f t="shared" si="913"/>
        <v>0.52859396983520879</v>
      </c>
      <c r="V266" s="34">
        <f t="shared" si="708"/>
        <v>22</v>
      </c>
    </row>
    <row r="267" spans="7:22" x14ac:dyDescent="0.3">
      <c r="G267" s="18">
        <f t="shared" si="703"/>
        <v>101</v>
      </c>
      <c r="H267" s="5" t="s">
        <v>530</v>
      </c>
      <c r="I267" s="33">
        <f>IF('Model 1'!$B$330="C",$B$5*(1+'Model 1'!$B$329)^(V267-1),IF('Model 1'!$B$330="S",$B$5*(1+'Model 1'!$B$329*(V267-1)),$B$5))</f>
        <v>558.08837151284865</v>
      </c>
      <c r="J267" s="16">
        <f t="shared" ref="J267:K267" si="938">J266</f>
        <v>0.52347225741415115</v>
      </c>
      <c r="K267" s="16">
        <f t="shared" si="938"/>
        <v>0.96916776256557036</v>
      </c>
      <c r="L267" s="16">
        <f t="shared" ref="L267:M267" si="939">L266</f>
        <v>0.98624335465829094</v>
      </c>
      <c r="M267" s="16">
        <f t="shared" si="939"/>
        <v>1.8351169303884849</v>
      </c>
      <c r="N267" s="16">
        <f>INDEX('Model 1'!EMBLEMFac9Fac18,MATCH(I267,'Model 1'!$A$45:$A$74,1),MATCH($D$5,'Model 1'!$C$44:$G$44,0))</f>
        <v>0.57345782300694315</v>
      </c>
      <c r="O267" s="16">
        <f>INDEX('Model 1'!EMBLEMFac21Fac18,MATCH(I267,'Model 1'!$A$80:$A$109,1),MATCH($D$4,'Model 1'!$C$79:$F$79,0))</f>
        <v>0.8512053780955311</v>
      </c>
      <c r="P267" s="16">
        <f t="shared" ref="P267:Q267" si="940">P266</f>
        <v>0.96967377967050727</v>
      </c>
      <c r="Q267" s="16">
        <f t="shared" si="940"/>
        <v>0.98034764327780921</v>
      </c>
      <c r="R267" s="16">
        <f t="shared" ref="R267" si="941">R266</f>
        <v>1.004679405109753</v>
      </c>
      <c r="S267" s="16">
        <f>IFERROR(INDEX('Model 1'!EMBLEMFac21Fac26,MATCH(H267,'Model 1'!$H$203:$H$324,0),MATCH($D$4,'Model 1'!$C$202:$F$202,0)),S266)</f>
        <v>1.2348455492762502</v>
      </c>
      <c r="T267" s="16">
        <f t="shared" si="913"/>
        <v>0.52859396983520879</v>
      </c>
      <c r="V267" s="34">
        <f t="shared" si="708"/>
        <v>22</v>
      </c>
    </row>
    <row r="268" spans="7:22" x14ac:dyDescent="0.3">
      <c r="G268" s="18">
        <f t="shared" si="703"/>
        <v>102</v>
      </c>
      <c r="H268" s="5" t="s">
        <v>531</v>
      </c>
      <c r="I268" s="33">
        <f>IF('Model 1'!$B$330="C",$B$5*(1+'Model 1'!$B$329)^(V268-1),IF('Model 1'!$B$330="S",$B$5*(1+'Model 1'!$B$329*(V268-1)),$B$5))</f>
        <v>574.83102265823413</v>
      </c>
      <c r="J268" s="16">
        <f t="shared" ref="J268:K268" si="942">J267</f>
        <v>0.52347225741415115</v>
      </c>
      <c r="K268" s="16">
        <f t="shared" si="942"/>
        <v>0.96916776256557036</v>
      </c>
      <c r="L268" s="16">
        <f t="shared" ref="L268:M268" si="943">L267</f>
        <v>0.98624335465829094</v>
      </c>
      <c r="M268" s="16">
        <f t="shared" si="943"/>
        <v>1.8351169303884849</v>
      </c>
      <c r="N268" s="16">
        <f>INDEX('Model 1'!EMBLEMFac9Fac18,MATCH(I268,'Model 1'!$A$45:$A$74,1),MATCH($D$5,'Model 1'!$C$44:$G$44,0))</f>
        <v>0.57345782300694315</v>
      </c>
      <c r="O268" s="16">
        <f>INDEX('Model 1'!EMBLEMFac21Fac18,MATCH(I268,'Model 1'!$A$80:$A$109,1),MATCH($D$4,'Model 1'!$C$79:$F$79,0))</f>
        <v>0.8512053780955311</v>
      </c>
      <c r="P268" s="16">
        <f t="shared" ref="P268:Q268" si="944">P267</f>
        <v>0.96967377967050727</v>
      </c>
      <c r="Q268" s="16">
        <f t="shared" si="944"/>
        <v>0.98034764327780921</v>
      </c>
      <c r="R268" s="16">
        <f t="shared" ref="R268" si="945">R267</f>
        <v>1.004679405109753</v>
      </c>
      <c r="S268" s="16">
        <f>IFERROR(INDEX('Model 1'!EMBLEMFac21Fac26,MATCH(H268,'Model 1'!$H$203:$H$324,0),MATCH($D$4,'Model 1'!$C$202:$F$202,0)),S267)</f>
        <v>1.2348455492762502</v>
      </c>
      <c r="T268" s="16">
        <f t="shared" si="913"/>
        <v>0.52859396983520879</v>
      </c>
      <c r="V268" s="34">
        <f t="shared" si="708"/>
        <v>23</v>
      </c>
    </row>
    <row r="269" spans="7:22" x14ac:dyDescent="0.3">
      <c r="G269" s="18">
        <f t="shared" si="703"/>
        <v>102</v>
      </c>
      <c r="H269" s="5" t="s">
        <v>532</v>
      </c>
      <c r="I269" s="33">
        <f>IF('Model 1'!$B$330="C",$B$5*(1+'Model 1'!$B$329)^(V269-1),IF('Model 1'!$B$330="S",$B$5*(1+'Model 1'!$B$329*(V269-1)),$B$5))</f>
        <v>574.83102265823413</v>
      </c>
      <c r="J269" s="16">
        <f t="shared" ref="J269:K269" si="946">J268</f>
        <v>0.52347225741415115</v>
      </c>
      <c r="K269" s="16">
        <f t="shared" si="946"/>
        <v>0.96916776256557036</v>
      </c>
      <c r="L269" s="16">
        <f t="shared" ref="L269:M269" si="947">L268</f>
        <v>0.98624335465829094</v>
      </c>
      <c r="M269" s="16">
        <f t="shared" si="947"/>
        <v>1.8351169303884849</v>
      </c>
      <c r="N269" s="16">
        <f>INDEX('Model 1'!EMBLEMFac9Fac18,MATCH(I269,'Model 1'!$A$45:$A$74,1),MATCH($D$5,'Model 1'!$C$44:$G$44,0))</f>
        <v>0.57345782300694315</v>
      </c>
      <c r="O269" s="16">
        <f>INDEX('Model 1'!EMBLEMFac21Fac18,MATCH(I269,'Model 1'!$A$80:$A$109,1),MATCH($D$4,'Model 1'!$C$79:$F$79,0))</f>
        <v>0.8512053780955311</v>
      </c>
      <c r="P269" s="16">
        <f t="shared" ref="P269:Q269" si="948">P268</f>
        <v>0.96967377967050727</v>
      </c>
      <c r="Q269" s="16">
        <f t="shared" si="948"/>
        <v>0.98034764327780921</v>
      </c>
      <c r="R269" s="16">
        <f t="shared" ref="R269" si="949">R268</f>
        <v>1.004679405109753</v>
      </c>
      <c r="S269" s="16">
        <f>IFERROR(INDEX('Model 1'!EMBLEMFac21Fac26,MATCH(H269,'Model 1'!$H$203:$H$324,0),MATCH($D$4,'Model 1'!$C$202:$F$202,0)),S268)</f>
        <v>1.2348455492762502</v>
      </c>
      <c r="T269" s="16">
        <f t="shared" si="913"/>
        <v>0.52859396983520879</v>
      </c>
      <c r="V269" s="34">
        <f t="shared" si="708"/>
        <v>23</v>
      </c>
    </row>
    <row r="270" spans="7:22" x14ac:dyDescent="0.3">
      <c r="G270" s="18">
        <f t="shared" si="703"/>
        <v>102</v>
      </c>
      <c r="H270" s="5" t="s">
        <v>533</v>
      </c>
      <c r="I270" s="33">
        <f>IF('Model 1'!$B$330="C",$B$5*(1+'Model 1'!$B$329)^(V270-1),IF('Model 1'!$B$330="S",$B$5*(1+'Model 1'!$B$329*(V270-1)),$B$5))</f>
        <v>574.83102265823413</v>
      </c>
      <c r="J270" s="16">
        <f t="shared" ref="J270:K270" si="950">J269</f>
        <v>0.52347225741415115</v>
      </c>
      <c r="K270" s="16">
        <f t="shared" si="950"/>
        <v>0.96916776256557036</v>
      </c>
      <c r="L270" s="16">
        <f t="shared" ref="L270:M270" si="951">L269</f>
        <v>0.98624335465829094</v>
      </c>
      <c r="M270" s="16">
        <f t="shared" si="951"/>
        <v>1.8351169303884849</v>
      </c>
      <c r="N270" s="16">
        <f>INDEX('Model 1'!EMBLEMFac9Fac18,MATCH(I270,'Model 1'!$A$45:$A$74,1),MATCH($D$5,'Model 1'!$C$44:$G$44,0))</f>
        <v>0.57345782300694315</v>
      </c>
      <c r="O270" s="16">
        <f>INDEX('Model 1'!EMBLEMFac21Fac18,MATCH(I270,'Model 1'!$A$80:$A$109,1),MATCH($D$4,'Model 1'!$C$79:$F$79,0))</f>
        <v>0.8512053780955311</v>
      </c>
      <c r="P270" s="16">
        <f t="shared" ref="P270:Q270" si="952">P269</f>
        <v>0.96967377967050727</v>
      </c>
      <c r="Q270" s="16">
        <f t="shared" si="952"/>
        <v>0.98034764327780921</v>
      </c>
      <c r="R270" s="16">
        <f t="shared" ref="R270" si="953">R269</f>
        <v>1.004679405109753</v>
      </c>
      <c r="S270" s="16">
        <f>IFERROR(INDEX('Model 1'!EMBLEMFac21Fac26,MATCH(H270,'Model 1'!$H$203:$H$324,0),MATCH($D$4,'Model 1'!$C$202:$F$202,0)),S269)</f>
        <v>1.2348455492762502</v>
      </c>
      <c r="T270" s="16">
        <f t="shared" si="913"/>
        <v>0.52859396983520879</v>
      </c>
      <c r="V270" s="34">
        <f t="shared" si="708"/>
        <v>23</v>
      </c>
    </row>
    <row r="271" spans="7:22" x14ac:dyDescent="0.3">
      <c r="G271" s="18">
        <f t="shared" si="703"/>
        <v>102</v>
      </c>
      <c r="H271" s="5" t="s">
        <v>534</v>
      </c>
      <c r="I271" s="33">
        <f>IF('Model 1'!$B$330="C",$B$5*(1+'Model 1'!$B$329)^(V271-1),IF('Model 1'!$B$330="S",$B$5*(1+'Model 1'!$B$329*(V271-1)),$B$5))</f>
        <v>574.83102265823413</v>
      </c>
      <c r="J271" s="16">
        <f t="shared" ref="J271:K271" si="954">J270</f>
        <v>0.52347225741415115</v>
      </c>
      <c r="K271" s="16">
        <f t="shared" si="954"/>
        <v>0.96916776256557036</v>
      </c>
      <c r="L271" s="16">
        <f t="shared" ref="L271:M271" si="955">L270</f>
        <v>0.98624335465829094</v>
      </c>
      <c r="M271" s="16">
        <f t="shared" si="955"/>
        <v>1.8351169303884849</v>
      </c>
      <c r="N271" s="16">
        <f>INDEX('Model 1'!EMBLEMFac9Fac18,MATCH(I271,'Model 1'!$A$45:$A$74,1),MATCH($D$5,'Model 1'!$C$44:$G$44,0))</f>
        <v>0.57345782300694315</v>
      </c>
      <c r="O271" s="16">
        <f>INDEX('Model 1'!EMBLEMFac21Fac18,MATCH(I271,'Model 1'!$A$80:$A$109,1),MATCH($D$4,'Model 1'!$C$79:$F$79,0))</f>
        <v>0.8512053780955311</v>
      </c>
      <c r="P271" s="16">
        <f t="shared" ref="P271:Q271" si="956">P270</f>
        <v>0.96967377967050727</v>
      </c>
      <c r="Q271" s="16">
        <f t="shared" si="956"/>
        <v>0.98034764327780921</v>
      </c>
      <c r="R271" s="16">
        <f t="shared" ref="R271" si="957">R270</f>
        <v>1.004679405109753</v>
      </c>
      <c r="S271" s="16">
        <f>IFERROR(INDEX('Model 1'!EMBLEMFac21Fac26,MATCH(H271,'Model 1'!$H$203:$H$324,0),MATCH($D$4,'Model 1'!$C$202:$F$202,0)),S270)</f>
        <v>1.2348455492762502</v>
      </c>
      <c r="T271" s="16">
        <f t="shared" si="913"/>
        <v>0.52859396983520879</v>
      </c>
      <c r="V271" s="34">
        <f t="shared" si="708"/>
        <v>23</v>
      </c>
    </row>
    <row r="272" spans="7:22" x14ac:dyDescent="0.3">
      <c r="G272" s="18">
        <f t="shared" si="703"/>
        <v>102</v>
      </c>
      <c r="H272" s="5" t="s">
        <v>535</v>
      </c>
      <c r="I272" s="33">
        <f>IF('Model 1'!$B$330="C",$B$5*(1+'Model 1'!$B$329)^(V272-1),IF('Model 1'!$B$330="S",$B$5*(1+'Model 1'!$B$329*(V272-1)),$B$5))</f>
        <v>574.83102265823413</v>
      </c>
      <c r="J272" s="16">
        <f t="shared" ref="J272:K272" si="958">J271</f>
        <v>0.52347225741415115</v>
      </c>
      <c r="K272" s="16">
        <f t="shared" si="958"/>
        <v>0.96916776256557036</v>
      </c>
      <c r="L272" s="16">
        <f t="shared" ref="L272:M272" si="959">L271</f>
        <v>0.98624335465829094</v>
      </c>
      <c r="M272" s="16">
        <f t="shared" si="959"/>
        <v>1.8351169303884849</v>
      </c>
      <c r="N272" s="16">
        <f>INDEX('Model 1'!EMBLEMFac9Fac18,MATCH(I272,'Model 1'!$A$45:$A$74,1),MATCH($D$5,'Model 1'!$C$44:$G$44,0))</f>
        <v>0.57345782300694315</v>
      </c>
      <c r="O272" s="16">
        <f>INDEX('Model 1'!EMBLEMFac21Fac18,MATCH(I272,'Model 1'!$A$80:$A$109,1),MATCH($D$4,'Model 1'!$C$79:$F$79,0))</f>
        <v>0.8512053780955311</v>
      </c>
      <c r="P272" s="16">
        <f t="shared" ref="P272:Q272" si="960">P271</f>
        <v>0.96967377967050727</v>
      </c>
      <c r="Q272" s="16">
        <f t="shared" si="960"/>
        <v>0.98034764327780921</v>
      </c>
      <c r="R272" s="16">
        <f t="shared" ref="R272" si="961">R271</f>
        <v>1.004679405109753</v>
      </c>
      <c r="S272" s="16">
        <f>IFERROR(INDEX('Model 1'!EMBLEMFac21Fac26,MATCH(H272,'Model 1'!$H$203:$H$324,0),MATCH($D$4,'Model 1'!$C$202:$F$202,0)),S271)</f>
        <v>1.2348455492762502</v>
      </c>
      <c r="T272" s="16">
        <f t="shared" si="913"/>
        <v>0.52859396983520879</v>
      </c>
      <c r="V272" s="34">
        <f t="shared" si="708"/>
        <v>23</v>
      </c>
    </row>
    <row r="273" spans="7:22" x14ac:dyDescent="0.3">
      <c r="G273" s="18">
        <f t="shared" ref="G273:G336" si="962">G261+1</f>
        <v>102</v>
      </c>
      <c r="H273" s="5" t="s">
        <v>536</v>
      </c>
      <c r="I273" s="33">
        <f>IF('Model 1'!$B$330="C",$B$5*(1+'Model 1'!$B$329)^(V273-1),IF('Model 1'!$B$330="S",$B$5*(1+'Model 1'!$B$329*(V273-1)),$B$5))</f>
        <v>574.83102265823413</v>
      </c>
      <c r="J273" s="16">
        <f t="shared" ref="J273:K273" si="963">J272</f>
        <v>0.52347225741415115</v>
      </c>
      <c r="K273" s="16">
        <f t="shared" si="963"/>
        <v>0.96916776256557036</v>
      </c>
      <c r="L273" s="16">
        <f t="shared" ref="L273:M273" si="964">L272</f>
        <v>0.98624335465829094</v>
      </c>
      <c r="M273" s="16">
        <f t="shared" si="964"/>
        <v>1.8351169303884849</v>
      </c>
      <c r="N273" s="16">
        <f>INDEX('Model 1'!EMBLEMFac9Fac18,MATCH(I273,'Model 1'!$A$45:$A$74,1),MATCH($D$5,'Model 1'!$C$44:$G$44,0))</f>
        <v>0.57345782300694315</v>
      </c>
      <c r="O273" s="16">
        <f>INDEX('Model 1'!EMBLEMFac21Fac18,MATCH(I273,'Model 1'!$A$80:$A$109,1),MATCH($D$4,'Model 1'!$C$79:$F$79,0))</f>
        <v>0.8512053780955311</v>
      </c>
      <c r="P273" s="16">
        <f t="shared" ref="P273:Q273" si="965">P272</f>
        <v>0.96967377967050727</v>
      </c>
      <c r="Q273" s="16">
        <f t="shared" si="965"/>
        <v>0.98034764327780921</v>
      </c>
      <c r="R273" s="16">
        <f t="shared" ref="R273" si="966">R272</f>
        <v>1.004679405109753</v>
      </c>
      <c r="S273" s="16">
        <f>IFERROR(INDEX('Model 1'!EMBLEMFac21Fac26,MATCH(H273,'Model 1'!$H$203:$H$324,0),MATCH($D$4,'Model 1'!$C$202:$F$202,0)),S272)</f>
        <v>1.2348455492762502</v>
      </c>
      <c r="T273" s="16">
        <f t="shared" si="913"/>
        <v>0.52859396983520879</v>
      </c>
      <c r="V273" s="34">
        <f t="shared" ref="V273:V336" si="967">V261+1</f>
        <v>23</v>
      </c>
    </row>
    <row r="274" spans="7:22" x14ac:dyDescent="0.3">
      <c r="G274" s="18">
        <f t="shared" si="962"/>
        <v>102</v>
      </c>
      <c r="H274" s="5" t="s">
        <v>537</v>
      </c>
      <c r="I274" s="33">
        <f>IF('Model 1'!$B$330="C",$B$5*(1+'Model 1'!$B$329)^(V274-1),IF('Model 1'!$B$330="S",$B$5*(1+'Model 1'!$B$329*(V274-1)),$B$5))</f>
        <v>574.83102265823413</v>
      </c>
      <c r="J274" s="16">
        <f t="shared" ref="J274:K274" si="968">J273</f>
        <v>0.52347225741415115</v>
      </c>
      <c r="K274" s="16">
        <f t="shared" si="968"/>
        <v>0.96916776256557036</v>
      </c>
      <c r="L274" s="16">
        <f t="shared" ref="L274:M274" si="969">L273</f>
        <v>0.98624335465829094</v>
      </c>
      <c r="M274" s="16">
        <f t="shared" si="969"/>
        <v>1.8351169303884849</v>
      </c>
      <c r="N274" s="16">
        <f>INDEX('Model 1'!EMBLEMFac9Fac18,MATCH(I274,'Model 1'!$A$45:$A$74,1),MATCH($D$5,'Model 1'!$C$44:$G$44,0))</f>
        <v>0.57345782300694315</v>
      </c>
      <c r="O274" s="16">
        <f>INDEX('Model 1'!EMBLEMFac21Fac18,MATCH(I274,'Model 1'!$A$80:$A$109,1),MATCH($D$4,'Model 1'!$C$79:$F$79,0))</f>
        <v>0.8512053780955311</v>
      </c>
      <c r="P274" s="16">
        <f t="shared" ref="P274:Q274" si="970">P273</f>
        <v>0.96967377967050727</v>
      </c>
      <c r="Q274" s="16">
        <f t="shared" si="970"/>
        <v>0.98034764327780921</v>
      </c>
      <c r="R274" s="16">
        <f t="shared" ref="R274" si="971">R273</f>
        <v>1.004679405109753</v>
      </c>
      <c r="S274" s="16">
        <f>IFERROR(INDEX('Model 1'!EMBLEMFac21Fac26,MATCH(H274,'Model 1'!$H$203:$H$324,0),MATCH($D$4,'Model 1'!$C$202:$F$202,0)),S273)</f>
        <v>1.2348455492762502</v>
      </c>
      <c r="T274" s="16">
        <f t="shared" si="913"/>
        <v>0.52859396983520879</v>
      </c>
      <c r="V274" s="34">
        <f t="shared" si="967"/>
        <v>23</v>
      </c>
    </row>
    <row r="275" spans="7:22" x14ac:dyDescent="0.3">
      <c r="G275" s="18">
        <f t="shared" si="962"/>
        <v>102</v>
      </c>
      <c r="H275" s="5" t="s">
        <v>538</v>
      </c>
      <c r="I275" s="33">
        <f>IF('Model 1'!$B$330="C",$B$5*(1+'Model 1'!$B$329)^(V275-1),IF('Model 1'!$B$330="S",$B$5*(1+'Model 1'!$B$329*(V275-1)),$B$5))</f>
        <v>574.83102265823413</v>
      </c>
      <c r="J275" s="16">
        <f t="shared" ref="J275:K275" si="972">J274</f>
        <v>0.52347225741415115</v>
      </c>
      <c r="K275" s="16">
        <f t="shared" si="972"/>
        <v>0.96916776256557036</v>
      </c>
      <c r="L275" s="16">
        <f t="shared" ref="L275:M275" si="973">L274</f>
        <v>0.98624335465829094</v>
      </c>
      <c r="M275" s="16">
        <f t="shared" si="973"/>
        <v>1.8351169303884849</v>
      </c>
      <c r="N275" s="16">
        <f>INDEX('Model 1'!EMBLEMFac9Fac18,MATCH(I275,'Model 1'!$A$45:$A$74,1),MATCH($D$5,'Model 1'!$C$44:$G$44,0))</f>
        <v>0.57345782300694315</v>
      </c>
      <c r="O275" s="16">
        <f>INDEX('Model 1'!EMBLEMFac21Fac18,MATCH(I275,'Model 1'!$A$80:$A$109,1),MATCH($D$4,'Model 1'!$C$79:$F$79,0))</f>
        <v>0.8512053780955311</v>
      </c>
      <c r="P275" s="16">
        <f t="shared" ref="P275:Q275" si="974">P274</f>
        <v>0.96967377967050727</v>
      </c>
      <c r="Q275" s="16">
        <f t="shared" si="974"/>
        <v>0.98034764327780921</v>
      </c>
      <c r="R275" s="16">
        <f t="shared" ref="R275" si="975">R274</f>
        <v>1.004679405109753</v>
      </c>
      <c r="S275" s="16">
        <f>IFERROR(INDEX('Model 1'!EMBLEMFac21Fac26,MATCH(H275,'Model 1'!$H$203:$H$324,0),MATCH($D$4,'Model 1'!$C$202:$F$202,0)),S274)</f>
        <v>1.2348455492762502</v>
      </c>
      <c r="T275" s="16">
        <f t="shared" si="913"/>
        <v>0.52859396983520879</v>
      </c>
      <c r="V275" s="34">
        <f t="shared" si="967"/>
        <v>23</v>
      </c>
    </row>
    <row r="276" spans="7:22" x14ac:dyDescent="0.3">
      <c r="G276" s="18">
        <f t="shared" si="962"/>
        <v>102</v>
      </c>
      <c r="H276" s="5" t="s">
        <v>539</v>
      </c>
      <c r="I276" s="33">
        <f>IF('Model 1'!$B$330="C",$B$5*(1+'Model 1'!$B$329)^(V276-1),IF('Model 1'!$B$330="S",$B$5*(1+'Model 1'!$B$329*(V276-1)),$B$5))</f>
        <v>574.83102265823413</v>
      </c>
      <c r="J276" s="16">
        <f t="shared" ref="J276:K276" si="976">J275</f>
        <v>0.52347225741415115</v>
      </c>
      <c r="K276" s="16">
        <f t="shared" si="976"/>
        <v>0.96916776256557036</v>
      </c>
      <c r="L276" s="16">
        <f t="shared" ref="L276:M276" si="977">L275</f>
        <v>0.98624335465829094</v>
      </c>
      <c r="M276" s="16">
        <f t="shared" si="977"/>
        <v>1.8351169303884849</v>
      </c>
      <c r="N276" s="16">
        <f>INDEX('Model 1'!EMBLEMFac9Fac18,MATCH(I276,'Model 1'!$A$45:$A$74,1),MATCH($D$5,'Model 1'!$C$44:$G$44,0))</f>
        <v>0.57345782300694315</v>
      </c>
      <c r="O276" s="16">
        <f>INDEX('Model 1'!EMBLEMFac21Fac18,MATCH(I276,'Model 1'!$A$80:$A$109,1),MATCH($D$4,'Model 1'!$C$79:$F$79,0))</f>
        <v>0.8512053780955311</v>
      </c>
      <c r="P276" s="16">
        <f t="shared" ref="P276:Q276" si="978">P275</f>
        <v>0.96967377967050727</v>
      </c>
      <c r="Q276" s="16">
        <f t="shared" si="978"/>
        <v>0.98034764327780921</v>
      </c>
      <c r="R276" s="16">
        <f t="shared" ref="R276" si="979">R275</f>
        <v>1.004679405109753</v>
      </c>
      <c r="S276" s="16">
        <f>IFERROR(INDEX('Model 1'!EMBLEMFac21Fac26,MATCH(H276,'Model 1'!$H$203:$H$324,0),MATCH($D$4,'Model 1'!$C$202:$F$202,0)),S275)</f>
        <v>1.2348455492762502</v>
      </c>
      <c r="T276" s="16">
        <f t="shared" si="913"/>
        <v>0.52859396983520879</v>
      </c>
      <c r="V276" s="34">
        <f t="shared" si="967"/>
        <v>23</v>
      </c>
    </row>
    <row r="277" spans="7:22" x14ac:dyDescent="0.3">
      <c r="G277" s="18">
        <f t="shared" si="962"/>
        <v>102</v>
      </c>
      <c r="H277" s="5" t="s">
        <v>540</v>
      </c>
      <c r="I277" s="33">
        <f>IF('Model 1'!$B$330="C",$B$5*(1+'Model 1'!$B$329)^(V277-1),IF('Model 1'!$B$330="S",$B$5*(1+'Model 1'!$B$329*(V277-1)),$B$5))</f>
        <v>574.83102265823413</v>
      </c>
      <c r="J277" s="16">
        <f t="shared" ref="J277:K277" si="980">J276</f>
        <v>0.52347225741415115</v>
      </c>
      <c r="K277" s="16">
        <f t="shared" si="980"/>
        <v>0.96916776256557036</v>
      </c>
      <c r="L277" s="16">
        <f t="shared" ref="L277:M277" si="981">L276</f>
        <v>0.98624335465829094</v>
      </c>
      <c r="M277" s="16">
        <f t="shared" si="981"/>
        <v>1.8351169303884849</v>
      </c>
      <c r="N277" s="16">
        <f>INDEX('Model 1'!EMBLEMFac9Fac18,MATCH(I277,'Model 1'!$A$45:$A$74,1),MATCH($D$5,'Model 1'!$C$44:$G$44,0))</f>
        <v>0.57345782300694315</v>
      </c>
      <c r="O277" s="16">
        <f>INDEX('Model 1'!EMBLEMFac21Fac18,MATCH(I277,'Model 1'!$A$80:$A$109,1),MATCH($D$4,'Model 1'!$C$79:$F$79,0))</f>
        <v>0.8512053780955311</v>
      </c>
      <c r="P277" s="16">
        <f t="shared" ref="P277:Q277" si="982">P276</f>
        <v>0.96967377967050727</v>
      </c>
      <c r="Q277" s="16">
        <f t="shared" si="982"/>
        <v>0.98034764327780921</v>
      </c>
      <c r="R277" s="16">
        <f t="shared" ref="R277" si="983">R276</f>
        <v>1.004679405109753</v>
      </c>
      <c r="S277" s="16">
        <f>IFERROR(INDEX('Model 1'!EMBLEMFac21Fac26,MATCH(H277,'Model 1'!$H$203:$H$324,0),MATCH($D$4,'Model 1'!$C$202:$F$202,0)),S276)</f>
        <v>1.2348455492762502</v>
      </c>
      <c r="T277" s="16">
        <f t="shared" si="913"/>
        <v>0.52859396983520879</v>
      </c>
      <c r="V277" s="34">
        <f t="shared" si="967"/>
        <v>23</v>
      </c>
    </row>
    <row r="278" spans="7:22" x14ac:dyDescent="0.3">
      <c r="G278" s="18">
        <f t="shared" si="962"/>
        <v>102</v>
      </c>
      <c r="H278" s="5" t="s">
        <v>541</v>
      </c>
      <c r="I278" s="33">
        <f>IF('Model 1'!$B$330="C",$B$5*(1+'Model 1'!$B$329)^(V278-1),IF('Model 1'!$B$330="S",$B$5*(1+'Model 1'!$B$329*(V278-1)),$B$5))</f>
        <v>574.83102265823413</v>
      </c>
      <c r="J278" s="16">
        <f t="shared" ref="J278:K278" si="984">J277</f>
        <v>0.52347225741415115</v>
      </c>
      <c r="K278" s="16">
        <f t="shared" si="984"/>
        <v>0.96916776256557036</v>
      </c>
      <c r="L278" s="16">
        <f t="shared" ref="L278:M278" si="985">L277</f>
        <v>0.98624335465829094</v>
      </c>
      <c r="M278" s="16">
        <f t="shared" si="985"/>
        <v>1.8351169303884849</v>
      </c>
      <c r="N278" s="16">
        <f>INDEX('Model 1'!EMBLEMFac9Fac18,MATCH(I278,'Model 1'!$A$45:$A$74,1),MATCH($D$5,'Model 1'!$C$44:$G$44,0))</f>
        <v>0.57345782300694315</v>
      </c>
      <c r="O278" s="16">
        <f>INDEX('Model 1'!EMBLEMFac21Fac18,MATCH(I278,'Model 1'!$A$80:$A$109,1),MATCH($D$4,'Model 1'!$C$79:$F$79,0))</f>
        <v>0.8512053780955311</v>
      </c>
      <c r="P278" s="16">
        <f t="shared" ref="P278:Q278" si="986">P277</f>
        <v>0.96967377967050727</v>
      </c>
      <c r="Q278" s="16">
        <f t="shared" si="986"/>
        <v>0.98034764327780921</v>
      </c>
      <c r="R278" s="16">
        <f t="shared" ref="R278" si="987">R277</f>
        <v>1.004679405109753</v>
      </c>
      <c r="S278" s="16">
        <f>IFERROR(INDEX('Model 1'!EMBLEMFac21Fac26,MATCH(H278,'Model 1'!$H$203:$H$324,0),MATCH($D$4,'Model 1'!$C$202:$F$202,0)),S277)</f>
        <v>1.2348455492762502</v>
      </c>
      <c r="T278" s="16">
        <f t="shared" si="913"/>
        <v>0.52859396983520879</v>
      </c>
      <c r="V278" s="34">
        <f t="shared" si="967"/>
        <v>23</v>
      </c>
    </row>
    <row r="279" spans="7:22" x14ac:dyDescent="0.3">
      <c r="G279" s="18">
        <f t="shared" si="962"/>
        <v>102</v>
      </c>
      <c r="H279" s="5" t="s">
        <v>542</v>
      </c>
      <c r="I279" s="33">
        <f>IF('Model 1'!$B$330="C",$B$5*(1+'Model 1'!$B$329)^(V279-1),IF('Model 1'!$B$330="S",$B$5*(1+'Model 1'!$B$329*(V279-1)),$B$5))</f>
        <v>574.83102265823413</v>
      </c>
      <c r="J279" s="16">
        <f t="shared" ref="J279:K279" si="988">J278</f>
        <v>0.52347225741415115</v>
      </c>
      <c r="K279" s="16">
        <f t="shared" si="988"/>
        <v>0.96916776256557036</v>
      </c>
      <c r="L279" s="16">
        <f t="shared" ref="L279:M279" si="989">L278</f>
        <v>0.98624335465829094</v>
      </c>
      <c r="M279" s="16">
        <f t="shared" si="989"/>
        <v>1.8351169303884849</v>
      </c>
      <c r="N279" s="16">
        <f>INDEX('Model 1'!EMBLEMFac9Fac18,MATCH(I279,'Model 1'!$A$45:$A$74,1),MATCH($D$5,'Model 1'!$C$44:$G$44,0))</f>
        <v>0.57345782300694315</v>
      </c>
      <c r="O279" s="16">
        <f>INDEX('Model 1'!EMBLEMFac21Fac18,MATCH(I279,'Model 1'!$A$80:$A$109,1),MATCH($D$4,'Model 1'!$C$79:$F$79,0))</f>
        <v>0.8512053780955311</v>
      </c>
      <c r="P279" s="16">
        <f t="shared" ref="P279:Q279" si="990">P278</f>
        <v>0.96967377967050727</v>
      </c>
      <c r="Q279" s="16">
        <f t="shared" si="990"/>
        <v>0.98034764327780921</v>
      </c>
      <c r="R279" s="16">
        <f t="shared" ref="R279" si="991">R278</f>
        <v>1.004679405109753</v>
      </c>
      <c r="S279" s="16">
        <f>IFERROR(INDEX('Model 1'!EMBLEMFac21Fac26,MATCH(H279,'Model 1'!$H$203:$H$324,0),MATCH($D$4,'Model 1'!$C$202:$F$202,0)),S278)</f>
        <v>1.2348455492762502</v>
      </c>
      <c r="T279" s="16">
        <f t="shared" si="913"/>
        <v>0.52859396983520879</v>
      </c>
      <c r="V279" s="34">
        <f t="shared" si="967"/>
        <v>23</v>
      </c>
    </row>
    <row r="280" spans="7:22" x14ac:dyDescent="0.3">
      <c r="G280" s="18">
        <f t="shared" si="962"/>
        <v>103</v>
      </c>
      <c r="H280" s="5" t="s">
        <v>543</v>
      </c>
      <c r="I280" s="33">
        <f>IF('Model 1'!$B$330="C",$B$5*(1+'Model 1'!$B$329)^(V280-1),IF('Model 1'!$B$330="S",$B$5*(1+'Model 1'!$B$329*(V280-1)),$B$5))</f>
        <v>592.07595333798122</v>
      </c>
      <c r="J280" s="16">
        <f t="shared" ref="J280:K280" si="992">J279</f>
        <v>0.52347225741415115</v>
      </c>
      <c r="K280" s="16">
        <f t="shared" si="992"/>
        <v>0.96916776256557036</v>
      </c>
      <c r="L280" s="16">
        <f t="shared" ref="L280:M280" si="993">L279</f>
        <v>0.98624335465829094</v>
      </c>
      <c r="M280" s="16">
        <f t="shared" si="993"/>
        <v>1.8351169303884849</v>
      </c>
      <c r="N280" s="16">
        <f>INDEX('Model 1'!EMBLEMFac9Fac18,MATCH(I280,'Model 1'!$A$45:$A$74,1),MATCH($D$5,'Model 1'!$C$44:$G$44,0))</f>
        <v>0.57345782300694315</v>
      </c>
      <c r="O280" s="16">
        <f>INDEX('Model 1'!EMBLEMFac21Fac18,MATCH(I280,'Model 1'!$A$80:$A$109,1),MATCH($D$4,'Model 1'!$C$79:$F$79,0))</f>
        <v>0.8512053780955311</v>
      </c>
      <c r="P280" s="16">
        <f t="shared" ref="P280:Q280" si="994">P279</f>
        <v>0.96967377967050727</v>
      </c>
      <c r="Q280" s="16">
        <f t="shared" si="994"/>
        <v>0.98034764327780921</v>
      </c>
      <c r="R280" s="16">
        <f t="shared" ref="R280" si="995">R279</f>
        <v>1.004679405109753</v>
      </c>
      <c r="S280" s="16">
        <f>IFERROR(INDEX('Model 1'!EMBLEMFac21Fac26,MATCH(H280,'Model 1'!$H$203:$H$324,0),MATCH($D$4,'Model 1'!$C$202:$F$202,0)),S279)</f>
        <v>1.2348455492762502</v>
      </c>
      <c r="T280" s="16">
        <f t="shared" si="913"/>
        <v>0.52859396983520879</v>
      </c>
      <c r="V280" s="34">
        <f t="shared" si="967"/>
        <v>24</v>
      </c>
    </row>
    <row r="281" spans="7:22" x14ac:dyDescent="0.3">
      <c r="G281" s="18">
        <f t="shared" si="962"/>
        <v>103</v>
      </c>
      <c r="H281" s="5" t="s">
        <v>544</v>
      </c>
      <c r="I281" s="33">
        <f>IF('Model 1'!$B$330="C",$B$5*(1+'Model 1'!$B$329)^(V281-1),IF('Model 1'!$B$330="S",$B$5*(1+'Model 1'!$B$329*(V281-1)),$B$5))</f>
        <v>592.07595333798122</v>
      </c>
      <c r="J281" s="16">
        <f t="shared" ref="J281:K281" si="996">J280</f>
        <v>0.52347225741415115</v>
      </c>
      <c r="K281" s="16">
        <f t="shared" si="996"/>
        <v>0.96916776256557036</v>
      </c>
      <c r="L281" s="16">
        <f t="shared" ref="L281:M281" si="997">L280</f>
        <v>0.98624335465829094</v>
      </c>
      <c r="M281" s="16">
        <f t="shared" si="997"/>
        <v>1.8351169303884849</v>
      </c>
      <c r="N281" s="16">
        <f>INDEX('Model 1'!EMBLEMFac9Fac18,MATCH(I281,'Model 1'!$A$45:$A$74,1),MATCH($D$5,'Model 1'!$C$44:$G$44,0))</f>
        <v>0.57345782300694315</v>
      </c>
      <c r="O281" s="16">
        <f>INDEX('Model 1'!EMBLEMFac21Fac18,MATCH(I281,'Model 1'!$A$80:$A$109,1),MATCH($D$4,'Model 1'!$C$79:$F$79,0))</f>
        <v>0.8512053780955311</v>
      </c>
      <c r="P281" s="16">
        <f t="shared" ref="P281:Q281" si="998">P280</f>
        <v>0.96967377967050727</v>
      </c>
      <c r="Q281" s="16">
        <f t="shared" si="998"/>
        <v>0.98034764327780921</v>
      </c>
      <c r="R281" s="16">
        <f t="shared" ref="R281" si="999">R280</f>
        <v>1.004679405109753</v>
      </c>
      <c r="S281" s="16">
        <f>IFERROR(INDEX('Model 1'!EMBLEMFac21Fac26,MATCH(H281,'Model 1'!$H$203:$H$324,0),MATCH($D$4,'Model 1'!$C$202:$F$202,0)),S280)</f>
        <v>1.2348455492762502</v>
      </c>
      <c r="T281" s="16">
        <f t="shared" si="913"/>
        <v>0.52859396983520879</v>
      </c>
      <c r="V281" s="34">
        <f t="shared" si="967"/>
        <v>24</v>
      </c>
    </row>
    <row r="282" spans="7:22" x14ac:dyDescent="0.3">
      <c r="G282" s="18">
        <f t="shared" si="962"/>
        <v>103</v>
      </c>
      <c r="H282" s="5" t="s">
        <v>545</v>
      </c>
      <c r="I282" s="33">
        <f>IF('Model 1'!$B$330="C",$B$5*(1+'Model 1'!$B$329)^(V282-1),IF('Model 1'!$B$330="S",$B$5*(1+'Model 1'!$B$329*(V282-1)),$B$5))</f>
        <v>592.07595333798122</v>
      </c>
      <c r="J282" s="16">
        <f t="shared" ref="J282:K282" si="1000">J281</f>
        <v>0.52347225741415115</v>
      </c>
      <c r="K282" s="16">
        <f t="shared" si="1000"/>
        <v>0.96916776256557036</v>
      </c>
      <c r="L282" s="16">
        <f t="shared" ref="L282:M282" si="1001">L281</f>
        <v>0.98624335465829094</v>
      </c>
      <c r="M282" s="16">
        <f t="shared" si="1001"/>
        <v>1.8351169303884849</v>
      </c>
      <c r="N282" s="16">
        <f>INDEX('Model 1'!EMBLEMFac9Fac18,MATCH(I282,'Model 1'!$A$45:$A$74,1),MATCH($D$5,'Model 1'!$C$44:$G$44,0))</f>
        <v>0.57345782300694315</v>
      </c>
      <c r="O282" s="16">
        <f>INDEX('Model 1'!EMBLEMFac21Fac18,MATCH(I282,'Model 1'!$A$80:$A$109,1),MATCH($D$4,'Model 1'!$C$79:$F$79,0))</f>
        <v>0.8512053780955311</v>
      </c>
      <c r="P282" s="16">
        <f t="shared" ref="P282:Q282" si="1002">P281</f>
        <v>0.96967377967050727</v>
      </c>
      <c r="Q282" s="16">
        <f t="shared" si="1002"/>
        <v>0.98034764327780921</v>
      </c>
      <c r="R282" s="16">
        <f t="shared" ref="R282" si="1003">R281</f>
        <v>1.004679405109753</v>
      </c>
      <c r="S282" s="16">
        <f>IFERROR(INDEX('Model 1'!EMBLEMFac21Fac26,MATCH(H282,'Model 1'!$H$203:$H$324,0),MATCH($D$4,'Model 1'!$C$202:$F$202,0)),S281)</f>
        <v>1.2348455492762502</v>
      </c>
      <c r="T282" s="16">
        <f t="shared" si="913"/>
        <v>0.52859396983520879</v>
      </c>
      <c r="V282" s="34">
        <f t="shared" si="967"/>
        <v>24</v>
      </c>
    </row>
    <row r="283" spans="7:22" x14ac:dyDescent="0.3">
      <c r="G283" s="18">
        <f t="shared" si="962"/>
        <v>103</v>
      </c>
      <c r="H283" s="5" t="s">
        <v>546</v>
      </c>
      <c r="I283" s="33">
        <f>IF('Model 1'!$B$330="C",$B$5*(1+'Model 1'!$B$329)^(V283-1),IF('Model 1'!$B$330="S",$B$5*(1+'Model 1'!$B$329*(V283-1)),$B$5))</f>
        <v>592.07595333798122</v>
      </c>
      <c r="J283" s="16">
        <f t="shared" ref="J283:K283" si="1004">J282</f>
        <v>0.52347225741415115</v>
      </c>
      <c r="K283" s="16">
        <f t="shared" si="1004"/>
        <v>0.96916776256557036</v>
      </c>
      <c r="L283" s="16">
        <f t="shared" ref="L283:M283" si="1005">L282</f>
        <v>0.98624335465829094</v>
      </c>
      <c r="M283" s="16">
        <f t="shared" si="1005"/>
        <v>1.8351169303884849</v>
      </c>
      <c r="N283" s="16">
        <f>INDEX('Model 1'!EMBLEMFac9Fac18,MATCH(I283,'Model 1'!$A$45:$A$74,1),MATCH($D$5,'Model 1'!$C$44:$G$44,0))</f>
        <v>0.57345782300694315</v>
      </c>
      <c r="O283" s="16">
        <f>INDEX('Model 1'!EMBLEMFac21Fac18,MATCH(I283,'Model 1'!$A$80:$A$109,1),MATCH($D$4,'Model 1'!$C$79:$F$79,0))</f>
        <v>0.8512053780955311</v>
      </c>
      <c r="P283" s="16">
        <f t="shared" ref="P283:Q283" si="1006">P282</f>
        <v>0.96967377967050727</v>
      </c>
      <c r="Q283" s="16">
        <f t="shared" si="1006"/>
        <v>0.98034764327780921</v>
      </c>
      <c r="R283" s="16">
        <f t="shared" ref="R283" si="1007">R282</f>
        <v>1.004679405109753</v>
      </c>
      <c r="S283" s="16">
        <f>IFERROR(INDEX('Model 1'!EMBLEMFac21Fac26,MATCH(H283,'Model 1'!$H$203:$H$324,0),MATCH($D$4,'Model 1'!$C$202:$F$202,0)),S282)</f>
        <v>1.2348455492762502</v>
      </c>
      <c r="T283" s="16">
        <f t="shared" si="913"/>
        <v>0.52859396983520879</v>
      </c>
      <c r="V283" s="34">
        <f t="shared" si="967"/>
        <v>24</v>
      </c>
    </row>
    <row r="284" spans="7:22" x14ac:dyDescent="0.3">
      <c r="G284" s="18">
        <f t="shared" si="962"/>
        <v>103</v>
      </c>
      <c r="H284" s="5" t="s">
        <v>547</v>
      </c>
      <c r="I284" s="33">
        <f>IF('Model 1'!$B$330="C",$B$5*(1+'Model 1'!$B$329)^(V284-1),IF('Model 1'!$B$330="S",$B$5*(1+'Model 1'!$B$329*(V284-1)),$B$5))</f>
        <v>592.07595333798122</v>
      </c>
      <c r="J284" s="16">
        <f t="shared" ref="J284:K284" si="1008">J283</f>
        <v>0.52347225741415115</v>
      </c>
      <c r="K284" s="16">
        <f t="shared" si="1008"/>
        <v>0.96916776256557036</v>
      </c>
      <c r="L284" s="16">
        <f t="shared" ref="L284:M284" si="1009">L283</f>
        <v>0.98624335465829094</v>
      </c>
      <c r="M284" s="16">
        <f t="shared" si="1009"/>
        <v>1.8351169303884849</v>
      </c>
      <c r="N284" s="16">
        <f>INDEX('Model 1'!EMBLEMFac9Fac18,MATCH(I284,'Model 1'!$A$45:$A$74,1),MATCH($D$5,'Model 1'!$C$44:$G$44,0))</f>
        <v>0.57345782300694315</v>
      </c>
      <c r="O284" s="16">
        <f>INDEX('Model 1'!EMBLEMFac21Fac18,MATCH(I284,'Model 1'!$A$80:$A$109,1),MATCH($D$4,'Model 1'!$C$79:$F$79,0))</f>
        <v>0.8512053780955311</v>
      </c>
      <c r="P284" s="16">
        <f t="shared" ref="P284:Q284" si="1010">P283</f>
        <v>0.96967377967050727</v>
      </c>
      <c r="Q284" s="16">
        <f t="shared" si="1010"/>
        <v>0.98034764327780921</v>
      </c>
      <c r="R284" s="16">
        <f t="shared" ref="R284" si="1011">R283</f>
        <v>1.004679405109753</v>
      </c>
      <c r="S284" s="16">
        <f>IFERROR(INDEX('Model 1'!EMBLEMFac21Fac26,MATCH(H284,'Model 1'!$H$203:$H$324,0),MATCH($D$4,'Model 1'!$C$202:$F$202,0)),S283)</f>
        <v>1.2348455492762502</v>
      </c>
      <c r="T284" s="16">
        <f t="shared" si="913"/>
        <v>0.52859396983520879</v>
      </c>
      <c r="V284" s="34">
        <f t="shared" si="967"/>
        <v>24</v>
      </c>
    </row>
    <row r="285" spans="7:22" x14ac:dyDescent="0.3">
      <c r="G285" s="18">
        <f t="shared" si="962"/>
        <v>103</v>
      </c>
      <c r="H285" s="5" t="s">
        <v>548</v>
      </c>
      <c r="I285" s="33">
        <f>IF('Model 1'!$B$330="C",$B$5*(1+'Model 1'!$B$329)^(V285-1),IF('Model 1'!$B$330="S",$B$5*(1+'Model 1'!$B$329*(V285-1)),$B$5))</f>
        <v>592.07595333798122</v>
      </c>
      <c r="J285" s="16">
        <f t="shared" ref="J285:K285" si="1012">J284</f>
        <v>0.52347225741415115</v>
      </c>
      <c r="K285" s="16">
        <f t="shared" si="1012"/>
        <v>0.96916776256557036</v>
      </c>
      <c r="L285" s="16">
        <f t="shared" ref="L285:M285" si="1013">L284</f>
        <v>0.98624335465829094</v>
      </c>
      <c r="M285" s="16">
        <f t="shared" si="1013"/>
        <v>1.8351169303884849</v>
      </c>
      <c r="N285" s="16">
        <f>INDEX('Model 1'!EMBLEMFac9Fac18,MATCH(I285,'Model 1'!$A$45:$A$74,1),MATCH($D$5,'Model 1'!$C$44:$G$44,0))</f>
        <v>0.57345782300694315</v>
      </c>
      <c r="O285" s="16">
        <f>INDEX('Model 1'!EMBLEMFac21Fac18,MATCH(I285,'Model 1'!$A$80:$A$109,1),MATCH($D$4,'Model 1'!$C$79:$F$79,0))</f>
        <v>0.8512053780955311</v>
      </c>
      <c r="P285" s="16">
        <f t="shared" ref="P285:Q285" si="1014">P284</f>
        <v>0.96967377967050727</v>
      </c>
      <c r="Q285" s="16">
        <f t="shared" si="1014"/>
        <v>0.98034764327780921</v>
      </c>
      <c r="R285" s="16">
        <f t="shared" ref="R285" si="1015">R284</f>
        <v>1.004679405109753</v>
      </c>
      <c r="S285" s="16">
        <f>IFERROR(INDEX('Model 1'!EMBLEMFac21Fac26,MATCH(H285,'Model 1'!$H$203:$H$324,0),MATCH($D$4,'Model 1'!$C$202:$F$202,0)),S284)</f>
        <v>1.2348455492762502</v>
      </c>
      <c r="T285" s="16">
        <f t="shared" si="913"/>
        <v>0.52859396983520879</v>
      </c>
      <c r="V285" s="34">
        <f t="shared" si="967"/>
        <v>24</v>
      </c>
    </row>
    <row r="286" spans="7:22" x14ac:dyDescent="0.3">
      <c r="G286" s="18">
        <f t="shared" si="962"/>
        <v>103</v>
      </c>
      <c r="H286" s="5" t="s">
        <v>549</v>
      </c>
      <c r="I286" s="33">
        <f>IF('Model 1'!$B$330="C",$B$5*(1+'Model 1'!$B$329)^(V286-1),IF('Model 1'!$B$330="S",$B$5*(1+'Model 1'!$B$329*(V286-1)),$B$5))</f>
        <v>592.07595333798122</v>
      </c>
      <c r="J286" s="16">
        <f t="shared" ref="J286:K286" si="1016">J285</f>
        <v>0.52347225741415115</v>
      </c>
      <c r="K286" s="16">
        <f t="shared" si="1016"/>
        <v>0.96916776256557036</v>
      </c>
      <c r="L286" s="16">
        <f t="shared" ref="L286:M286" si="1017">L285</f>
        <v>0.98624335465829094</v>
      </c>
      <c r="M286" s="16">
        <f t="shared" si="1017"/>
        <v>1.8351169303884849</v>
      </c>
      <c r="N286" s="16">
        <f>INDEX('Model 1'!EMBLEMFac9Fac18,MATCH(I286,'Model 1'!$A$45:$A$74,1),MATCH($D$5,'Model 1'!$C$44:$G$44,0))</f>
        <v>0.57345782300694315</v>
      </c>
      <c r="O286" s="16">
        <f>INDEX('Model 1'!EMBLEMFac21Fac18,MATCH(I286,'Model 1'!$A$80:$A$109,1),MATCH($D$4,'Model 1'!$C$79:$F$79,0))</f>
        <v>0.8512053780955311</v>
      </c>
      <c r="P286" s="16">
        <f t="shared" ref="P286:Q286" si="1018">P285</f>
        <v>0.96967377967050727</v>
      </c>
      <c r="Q286" s="16">
        <f t="shared" si="1018"/>
        <v>0.98034764327780921</v>
      </c>
      <c r="R286" s="16">
        <f t="shared" ref="R286" si="1019">R285</f>
        <v>1.004679405109753</v>
      </c>
      <c r="S286" s="16">
        <f>IFERROR(INDEX('Model 1'!EMBLEMFac21Fac26,MATCH(H286,'Model 1'!$H$203:$H$324,0),MATCH($D$4,'Model 1'!$C$202:$F$202,0)),S285)</f>
        <v>1.2348455492762502</v>
      </c>
      <c r="T286" s="16">
        <f t="shared" si="913"/>
        <v>0.52859396983520879</v>
      </c>
      <c r="V286" s="34">
        <f t="shared" si="967"/>
        <v>24</v>
      </c>
    </row>
    <row r="287" spans="7:22" x14ac:dyDescent="0.3">
      <c r="G287" s="18">
        <f t="shared" si="962"/>
        <v>103</v>
      </c>
      <c r="H287" s="5" t="s">
        <v>550</v>
      </c>
      <c r="I287" s="33">
        <f>IF('Model 1'!$B$330="C",$B$5*(1+'Model 1'!$B$329)^(V287-1),IF('Model 1'!$B$330="S",$B$5*(1+'Model 1'!$B$329*(V287-1)),$B$5))</f>
        <v>592.07595333798122</v>
      </c>
      <c r="J287" s="16">
        <f t="shared" ref="J287:K287" si="1020">J286</f>
        <v>0.52347225741415115</v>
      </c>
      <c r="K287" s="16">
        <f t="shared" si="1020"/>
        <v>0.96916776256557036</v>
      </c>
      <c r="L287" s="16">
        <f t="shared" ref="L287:M287" si="1021">L286</f>
        <v>0.98624335465829094</v>
      </c>
      <c r="M287" s="16">
        <f t="shared" si="1021"/>
        <v>1.8351169303884849</v>
      </c>
      <c r="N287" s="16">
        <f>INDEX('Model 1'!EMBLEMFac9Fac18,MATCH(I287,'Model 1'!$A$45:$A$74,1),MATCH($D$5,'Model 1'!$C$44:$G$44,0))</f>
        <v>0.57345782300694315</v>
      </c>
      <c r="O287" s="16">
        <f>INDEX('Model 1'!EMBLEMFac21Fac18,MATCH(I287,'Model 1'!$A$80:$A$109,1),MATCH($D$4,'Model 1'!$C$79:$F$79,0))</f>
        <v>0.8512053780955311</v>
      </c>
      <c r="P287" s="16">
        <f t="shared" ref="P287:Q287" si="1022">P286</f>
        <v>0.96967377967050727</v>
      </c>
      <c r="Q287" s="16">
        <f t="shared" si="1022"/>
        <v>0.98034764327780921</v>
      </c>
      <c r="R287" s="16">
        <f t="shared" ref="R287" si="1023">R286</f>
        <v>1.004679405109753</v>
      </c>
      <c r="S287" s="16">
        <f>IFERROR(INDEX('Model 1'!EMBLEMFac21Fac26,MATCH(H287,'Model 1'!$H$203:$H$324,0),MATCH($D$4,'Model 1'!$C$202:$F$202,0)),S286)</f>
        <v>1.2348455492762502</v>
      </c>
      <c r="T287" s="16">
        <f t="shared" si="913"/>
        <v>0.52859396983520879</v>
      </c>
      <c r="V287" s="34">
        <f t="shared" si="967"/>
        <v>24</v>
      </c>
    </row>
    <row r="288" spans="7:22" x14ac:dyDescent="0.3">
      <c r="G288" s="18">
        <f t="shared" si="962"/>
        <v>103</v>
      </c>
      <c r="H288" s="5" t="s">
        <v>551</v>
      </c>
      <c r="I288" s="33">
        <f>IF('Model 1'!$B$330="C",$B$5*(1+'Model 1'!$B$329)^(V288-1),IF('Model 1'!$B$330="S",$B$5*(1+'Model 1'!$B$329*(V288-1)),$B$5))</f>
        <v>592.07595333798122</v>
      </c>
      <c r="J288" s="16">
        <f t="shared" ref="J288:K288" si="1024">J287</f>
        <v>0.52347225741415115</v>
      </c>
      <c r="K288" s="16">
        <f t="shared" si="1024"/>
        <v>0.96916776256557036</v>
      </c>
      <c r="L288" s="16">
        <f t="shared" ref="L288:M288" si="1025">L287</f>
        <v>0.98624335465829094</v>
      </c>
      <c r="M288" s="16">
        <f t="shared" si="1025"/>
        <v>1.8351169303884849</v>
      </c>
      <c r="N288" s="16">
        <f>INDEX('Model 1'!EMBLEMFac9Fac18,MATCH(I288,'Model 1'!$A$45:$A$74,1),MATCH($D$5,'Model 1'!$C$44:$G$44,0))</f>
        <v>0.57345782300694315</v>
      </c>
      <c r="O288" s="16">
        <f>INDEX('Model 1'!EMBLEMFac21Fac18,MATCH(I288,'Model 1'!$A$80:$A$109,1),MATCH($D$4,'Model 1'!$C$79:$F$79,0))</f>
        <v>0.8512053780955311</v>
      </c>
      <c r="P288" s="16">
        <f t="shared" ref="P288:Q288" si="1026">P287</f>
        <v>0.96967377967050727</v>
      </c>
      <c r="Q288" s="16">
        <f t="shared" si="1026"/>
        <v>0.98034764327780921</v>
      </c>
      <c r="R288" s="16">
        <f t="shared" ref="R288" si="1027">R287</f>
        <v>1.004679405109753</v>
      </c>
      <c r="S288" s="16">
        <f>IFERROR(INDEX('Model 1'!EMBLEMFac21Fac26,MATCH(H288,'Model 1'!$H$203:$H$324,0),MATCH($D$4,'Model 1'!$C$202:$F$202,0)),S287)</f>
        <v>1.2348455492762502</v>
      </c>
      <c r="T288" s="16">
        <f t="shared" si="913"/>
        <v>0.52859396983520879</v>
      </c>
      <c r="V288" s="34">
        <f t="shared" si="967"/>
        <v>24</v>
      </c>
    </row>
    <row r="289" spans="7:22" x14ac:dyDescent="0.3">
      <c r="G289" s="18">
        <f t="shared" si="962"/>
        <v>103</v>
      </c>
      <c r="H289" s="5" t="s">
        <v>552</v>
      </c>
      <c r="I289" s="33">
        <f>IF('Model 1'!$B$330="C",$B$5*(1+'Model 1'!$B$329)^(V289-1),IF('Model 1'!$B$330="S",$B$5*(1+'Model 1'!$B$329*(V289-1)),$B$5))</f>
        <v>592.07595333798122</v>
      </c>
      <c r="J289" s="16">
        <f t="shared" ref="J289:K289" si="1028">J288</f>
        <v>0.52347225741415115</v>
      </c>
      <c r="K289" s="16">
        <f t="shared" si="1028"/>
        <v>0.96916776256557036</v>
      </c>
      <c r="L289" s="16">
        <f t="shared" ref="L289:M289" si="1029">L288</f>
        <v>0.98624335465829094</v>
      </c>
      <c r="M289" s="16">
        <f t="shared" si="1029"/>
        <v>1.8351169303884849</v>
      </c>
      <c r="N289" s="16">
        <f>INDEX('Model 1'!EMBLEMFac9Fac18,MATCH(I289,'Model 1'!$A$45:$A$74,1),MATCH($D$5,'Model 1'!$C$44:$G$44,0))</f>
        <v>0.57345782300694315</v>
      </c>
      <c r="O289" s="16">
        <f>INDEX('Model 1'!EMBLEMFac21Fac18,MATCH(I289,'Model 1'!$A$80:$A$109,1),MATCH($D$4,'Model 1'!$C$79:$F$79,0))</f>
        <v>0.8512053780955311</v>
      </c>
      <c r="P289" s="16">
        <f t="shared" ref="P289:Q289" si="1030">P288</f>
        <v>0.96967377967050727</v>
      </c>
      <c r="Q289" s="16">
        <f t="shared" si="1030"/>
        <v>0.98034764327780921</v>
      </c>
      <c r="R289" s="16">
        <f t="shared" ref="R289" si="1031">R288</f>
        <v>1.004679405109753</v>
      </c>
      <c r="S289" s="16">
        <f>IFERROR(INDEX('Model 1'!EMBLEMFac21Fac26,MATCH(H289,'Model 1'!$H$203:$H$324,0),MATCH($D$4,'Model 1'!$C$202:$F$202,0)),S288)</f>
        <v>1.2348455492762502</v>
      </c>
      <c r="T289" s="16">
        <f t="shared" si="913"/>
        <v>0.52859396983520879</v>
      </c>
      <c r="V289" s="34">
        <f t="shared" si="967"/>
        <v>24</v>
      </c>
    </row>
    <row r="290" spans="7:22" x14ac:dyDescent="0.3">
      <c r="G290" s="18">
        <f t="shared" si="962"/>
        <v>103</v>
      </c>
      <c r="H290" s="5" t="s">
        <v>553</v>
      </c>
      <c r="I290" s="33">
        <f>IF('Model 1'!$B$330="C",$B$5*(1+'Model 1'!$B$329)^(V290-1),IF('Model 1'!$B$330="S",$B$5*(1+'Model 1'!$B$329*(V290-1)),$B$5))</f>
        <v>592.07595333798122</v>
      </c>
      <c r="J290" s="16">
        <f t="shared" ref="J290:K290" si="1032">J289</f>
        <v>0.52347225741415115</v>
      </c>
      <c r="K290" s="16">
        <f t="shared" si="1032"/>
        <v>0.96916776256557036</v>
      </c>
      <c r="L290" s="16">
        <f t="shared" ref="L290:M290" si="1033">L289</f>
        <v>0.98624335465829094</v>
      </c>
      <c r="M290" s="16">
        <f t="shared" si="1033"/>
        <v>1.8351169303884849</v>
      </c>
      <c r="N290" s="16">
        <f>INDEX('Model 1'!EMBLEMFac9Fac18,MATCH(I290,'Model 1'!$A$45:$A$74,1),MATCH($D$5,'Model 1'!$C$44:$G$44,0))</f>
        <v>0.57345782300694315</v>
      </c>
      <c r="O290" s="16">
        <f>INDEX('Model 1'!EMBLEMFac21Fac18,MATCH(I290,'Model 1'!$A$80:$A$109,1),MATCH($D$4,'Model 1'!$C$79:$F$79,0))</f>
        <v>0.8512053780955311</v>
      </c>
      <c r="P290" s="16">
        <f t="shared" ref="P290:Q290" si="1034">P289</f>
        <v>0.96967377967050727</v>
      </c>
      <c r="Q290" s="16">
        <f t="shared" si="1034"/>
        <v>0.98034764327780921</v>
      </c>
      <c r="R290" s="16">
        <f t="shared" ref="R290" si="1035">R289</f>
        <v>1.004679405109753</v>
      </c>
      <c r="S290" s="16">
        <f>IFERROR(INDEX('Model 1'!EMBLEMFac21Fac26,MATCH(H290,'Model 1'!$H$203:$H$324,0),MATCH($D$4,'Model 1'!$C$202:$F$202,0)),S289)</f>
        <v>1.2348455492762502</v>
      </c>
      <c r="T290" s="16">
        <f t="shared" si="913"/>
        <v>0.52859396983520879</v>
      </c>
      <c r="V290" s="34">
        <f t="shared" si="967"/>
        <v>24</v>
      </c>
    </row>
    <row r="291" spans="7:22" x14ac:dyDescent="0.3">
      <c r="G291" s="18">
        <f t="shared" si="962"/>
        <v>103</v>
      </c>
      <c r="H291" s="5" t="s">
        <v>554</v>
      </c>
      <c r="I291" s="33">
        <f>IF('Model 1'!$B$330="C",$B$5*(1+'Model 1'!$B$329)^(V291-1),IF('Model 1'!$B$330="S",$B$5*(1+'Model 1'!$B$329*(V291-1)),$B$5))</f>
        <v>592.07595333798122</v>
      </c>
      <c r="J291" s="16">
        <f t="shared" ref="J291:K291" si="1036">J290</f>
        <v>0.52347225741415115</v>
      </c>
      <c r="K291" s="16">
        <f t="shared" si="1036"/>
        <v>0.96916776256557036</v>
      </c>
      <c r="L291" s="16">
        <f t="shared" ref="L291:M291" si="1037">L290</f>
        <v>0.98624335465829094</v>
      </c>
      <c r="M291" s="16">
        <f t="shared" si="1037"/>
        <v>1.8351169303884849</v>
      </c>
      <c r="N291" s="16">
        <f>INDEX('Model 1'!EMBLEMFac9Fac18,MATCH(I291,'Model 1'!$A$45:$A$74,1),MATCH($D$5,'Model 1'!$C$44:$G$44,0))</f>
        <v>0.57345782300694315</v>
      </c>
      <c r="O291" s="16">
        <f>INDEX('Model 1'!EMBLEMFac21Fac18,MATCH(I291,'Model 1'!$A$80:$A$109,1),MATCH($D$4,'Model 1'!$C$79:$F$79,0))</f>
        <v>0.8512053780955311</v>
      </c>
      <c r="P291" s="16">
        <f t="shared" ref="P291:Q291" si="1038">P290</f>
        <v>0.96967377967050727</v>
      </c>
      <c r="Q291" s="16">
        <f t="shared" si="1038"/>
        <v>0.98034764327780921</v>
      </c>
      <c r="R291" s="16">
        <f t="shared" ref="R291" si="1039">R290</f>
        <v>1.004679405109753</v>
      </c>
      <c r="S291" s="16">
        <f>IFERROR(INDEX('Model 1'!EMBLEMFac21Fac26,MATCH(H291,'Model 1'!$H$203:$H$324,0),MATCH($D$4,'Model 1'!$C$202:$F$202,0)),S290)</f>
        <v>1.2348455492762502</v>
      </c>
      <c r="T291" s="16">
        <f t="shared" si="913"/>
        <v>0.52859396983520879</v>
      </c>
      <c r="V291" s="34">
        <f t="shared" si="967"/>
        <v>24</v>
      </c>
    </row>
    <row r="292" spans="7:22" x14ac:dyDescent="0.3">
      <c r="G292" s="18">
        <f t="shared" si="962"/>
        <v>104</v>
      </c>
      <c r="H292" s="5" t="s">
        <v>555</v>
      </c>
      <c r="I292" s="33">
        <f>IF('Model 1'!$B$330="C",$B$5*(1+'Model 1'!$B$329)^(V292-1),IF('Model 1'!$B$330="S",$B$5*(1+'Model 1'!$B$329*(V292-1)),$B$5))</f>
        <v>609.83823193812054</v>
      </c>
      <c r="J292" s="16">
        <f t="shared" ref="J292:K292" si="1040">J291</f>
        <v>0.52347225741415115</v>
      </c>
      <c r="K292" s="16">
        <f t="shared" si="1040"/>
        <v>0.96916776256557036</v>
      </c>
      <c r="L292" s="16">
        <f t="shared" ref="L292:M292" si="1041">L291</f>
        <v>0.98624335465829094</v>
      </c>
      <c r="M292" s="16">
        <f t="shared" si="1041"/>
        <v>1.8351169303884849</v>
      </c>
      <c r="N292" s="16">
        <f>INDEX('Model 1'!EMBLEMFac9Fac18,MATCH(I292,'Model 1'!$A$45:$A$74,1),MATCH($D$5,'Model 1'!$C$44:$G$44,0))</f>
        <v>0.57345782300694315</v>
      </c>
      <c r="O292" s="16">
        <f>INDEX('Model 1'!EMBLEMFac21Fac18,MATCH(I292,'Model 1'!$A$80:$A$109,1),MATCH($D$4,'Model 1'!$C$79:$F$79,0))</f>
        <v>0.8512053780955311</v>
      </c>
      <c r="P292" s="16">
        <f t="shared" ref="P292:Q292" si="1042">P291</f>
        <v>0.96967377967050727</v>
      </c>
      <c r="Q292" s="16">
        <f t="shared" si="1042"/>
        <v>0.98034764327780921</v>
      </c>
      <c r="R292" s="16">
        <f t="shared" ref="R292" si="1043">R291</f>
        <v>1.004679405109753</v>
      </c>
      <c r="S292" s="16">
        <f>IFERROR(INDEX('Model 1'!EMBLEMFac21Fac26,MATCH(H292,'Model 1'!$H$203:$H$324,0),MATCH($D$4,'Model 1'!$C$202:$F$202,0)),S291)</f>
        <v>1.2348455492762502</v>
      </c>
      <c r="T292" s="16">
        <f t="shared" si="913"/>
        <v>0.52859396983520879</v>
      </c>
      <c r="V292" s="34">
        <f t="shared" si="967"/>
        <v>25</v>
      </c>
    </row>
    <row r="293" spans="7:22" x14ac:dyDescent="0.3">
      <c r="G293" s="18">
        <f t="shared" si="962"/>
        <v>104</v>
      </c>
      <c r="H293" s="5" t="s">
        <v>556</v>
      </c>
      <c r="I293" s="33">
        <f>IF('Model 1'!$B$330="C",$B$5*(1+'Model 1'!$B$329)^(V293-1),IF('Model 1'!$B$330="S",$B$5*(1+'Model 1'!$B$329*(V293-1)),$B$5))</f>
        <v>609.83823193812054</v>
      </c>
      <c r="J293" s="16">
        <f t="shared" ref="J293:K293" si="1044">J292</f>
        <v>0.52347225741415115</v>
      </c>
      <c r="K293" s="16">
        <f t="shared" si="1044"/>
        <v>0.96916776256557036</v>
      </c>
      <c r="L293" s="16">
        <f t="shared" ref="L293:M293" si="1045">L292</f>
        <v>0.98624335465829094</v>
      </c>
      <c r="M293" s="16">
        <f t="shared" si="1045"/>
        <v>1.8351169303884849</v>
      </c>
      <c r="N293" s="16">
        <f>INDEX('Model 1'!EMBLEMFac9Fac18,MATCH(I293,'Model 1'!$A$45:$A$74,1),MATCH($D$5,'Model 1'!$C$44:$G$44,0))</f>
        <v>0.57345782300694315</v>
      </c>
      <c r="O293" s="16">
        <f>INDEX('Model 1'!EMBLEMFac21Fac18,MATCH(I293,'Model 1'!$A$80:$A$109,1),MATCH($D$4,'Model 1'!$C$79:$F$79,0))</f>
        <v>0.8512053780955311</v>
      </c>
      <c r="P293" s="16">
        <f t="shared" ref="P293:Q293" si="1046">P292</f>
        <v>0.96967377967050727</v>
      </c>
      <c r="Q293" s="16">
        <f t="shared" si="1046"/>
        <v>0.98034764327780921</v>
      </c>
      <c r="R293" s="16">
        <f t="shared" ref="R293" si="1047">R292</f>
        <v>1.004679405109753</v>
      </c>
      <c r="S293" s="16">
        <f>IFERROR(INDEX('Model 1'!EMBLEMFac21Fac26,MATCH(H293,'Model 1'!$H$203:$H$324,0),MATCH($D$4,'Model 1'!$C$202:$F$202,0)),S292)</f>
        <v>1.2348455492762502</v>
      </c>
      <c r="T293" s="16">
        <f t="shared" si="913"/>
        <v>0.52859396983520879</v>
      </c>
      <c r="V293" s="34">
        <f t="shared" si="967"/>
        <v>25</v>
      </c>
    </row>
    <row r="294" spans="7:22" x14ac:dyDescent="0.3">
      <c r="G294" s="18">
        <f t="shared" si="962"/>
        <v>104</v>
      </c>
      <c r="H294" s="5" t="s">
        <v>557</v>
      </c>
      <c r="I294" s="33">
        <f>IF('Model 1'!$B$330="C",$B$5*(1+'Model 1'!$B$329)^(V294-1),IF('Model 1'!$B$330="S",$B$5*(1+'Model 1'!$B$329*(V294-1)),$B$5))</f>
        <v>609.83823193812054</v>
      </c>
      <c r="J294" s="16">
        <f t="shared" ref="J294:K294" si="1048">J293</f>
        <v>0.52347225741415115</v>
      </c>
      <c r="K294" s="16">
        <f t="shared" si="1048"/>
        <v>0.96916776256557036</v>
      </c>
      <c r="L294" s="16">
        <f t="shared" ref="L294:M294" si="1049">L293</f>
        <v>0.98624335465829094</v>
      </c>
      <c r="M294" s="16">
        <f t="shared" si="1049"/>
        <v>1.8351169303884849</v>
      </c>
      <c r="N294" s="16">
        <f>INDEX('Model 1'!EMBLEMFac9Fac18,MATCH(I294,'Model 1'!$A$45:$A$74,1),MATCH($D$5,'Model 1'!$C$44:$G$44,0))</f>
        <v>0.57345782300694315</v>
      </c>
      <c r="O294" s="16">
        <f>INDEX('Model 1'!EMBLEMFac21Fac18,MATCH(I294,'Model 1'!$A$80:$A$109,1),MATCH($D$4,'Model 1'!$C$79:$F$79,0))</f>
        <v>0.8512053780955311</v>
      </c>
      <c r="P294" s="16">
        <f t="shared" ref="P294:Q294" si="1050">P293</f>
        <v>0.96967377967050727</v>
      </c>
      <c r="Q294" s="16">
        <f t="shared" si="1050"/>
        <v>0.98034764327780921</v>
      </c>
      <c r="R294" s="16">
        <f t="shared" ref="R294" si="1051">R293</f>
        <v>1.004679405109753</v>
      </c>
      <c r="S294" s="16">
        <f>IFERROR(INDEX('Model 1'!EMBLEMFac21Fac26,MATCH(H294,'Model 1'!$H$203:$H$324,0),MATCH($D$4,'Model 1'!$C$202:$F$202,0)),S293)</f>
        <v>1.2348455492762502</v>
      </c>
      <c r="T294" s="16">
        <f t="shared" si="913"/>
        <v>0.52859396983520879</v>
      </c>
      <c r="V294" s="34">
        <f t="shared" si="967"/>
        <v>25</v>
      </c>
    </row>
    <row r="295" spans="7:22" x14ac:dyDescent="0.3">
      <c r="G295" s="18">
        <f t="shared" si="962"/>
        <v>104</v>
      </c>
      <c r="H295" s="5" t="s">
        <v>558</v>
      </c>
      <c r="I295" s="33">
        <f>IF('Model 1'!$B$330="C",$B$5*(1+'Model 1'!$B$329)^(V295-1),IF('Model 1'!$B$330="S",$B$5*(1+'Model 1'!$B$329*(V295-1)),$B$5))</f>
        <v>609.83823193812054</v>
      </c>
      <c r="J295" s="16">
        <f t="shared" ref="J295:K295" si="1052">J294</f>
        <v>0.52347225741415115</v>
      </c>
      <c r="K295" s="16">
        <f t="shared" si="1052"/>
        <v>0.96916776256557036</v>
      </c>
      <c r="L295" s="16">
        <f t="shared" ref="L295:M295" si="1053">L294</f>
        <v>0.98624335465829094</v>
      </c>
      <c r="M295" s="16">
        <f t="shared" si="1053"/>
        <v>1.8351169303884849</v>
      </c>
      <c r="N295" s="16">
        <f>INDEX('Model 1'!EMBLEMFac9Fac18,MATCH(I295,'Model 1'!$A$45:$A$74,1),MATCH($D$5,'Model 1'!$C$44:$G$44,0))</f>
        <v>0.57345782300694315</v>
      </c>
      <c r="O295" s="16">
        <f>INDEX('Model 1'!EMBLEMFac21Fac18,MATCH(I295,'Model 1'!$A$80:$A$109,1),MATCH($D$4,'Model 1'!$C$79:$F$79,0))</f>
        <v>0.8512053780955311</v>
      </c>
      <c r="P295" s="16">
        <f t="shared" ref="P295:Q295" si="1054">P294</f>
        <v>0.96967377967050727</v>
      </c>
      <c r="Q295" s="16">
        <f t="shared" si="1054"/>
        <v>0.98034764327780921</v>
      </c>
      <c r="R295" s="16">
        <f t="shared" ref="R295" si="1055">R294</f>
        <v>1.004679405109753</v>
      </c>
      <c r="S295" s="16">
        <f>IFERROR(INDEX('Model 1'!EMBLEMFac21Fac26,MATCH(H295,'Model 1'!$H$203:$H$324,0),MATCH($D$4,'Model 1'!$C$202:$F$202,0)),S294)</f>
        <v>1.2348455492762502</v>
      </c>
      <c r="T295" s="16">
        <f t="shared" si="913"/>
        <v>0.52859396983520879</v>
      </c>
      <c r="V295" s="34">
        <f t="shared" si="967"/>
        <v>25</v>
      </c>
    </row>
    <row r="296" spans="7:22" x14ac:dyDescent="0.3">
      <c r="G296" s="18">
        <f t="shared" si="962"/>
        <v>104</v>
      </c>
      <c r="H296" s="5" t="s">
        <v>559</v>
      </c>
      <c r="I296" s="33">
        <f>IF('Model 1'!$B$330="C",$B$5*(1+'Model 1'!$B$329)^(V296-1),IF('Model 1'!$B$330="S",$B$5*(1+'Model 1'!$B$329*(V296-1)),$B$5))</f>
        <v>609.83823193812054</v>
      </c>
      <c r="J296" s="16">
        <f t="shared" ref="J296:K296" si="1056">J295</f>
        <v>0.52347225741415115</v>
      </c>
      <c r="K296" s="16">
        <f t="shared" si="1056"/>
        <v>0.96916776256557036</v>
      </c>
      <c r="L296" s="16">
        <f t="shared" ref="L296:M296" si="1057">L295</f>
        <v>0.98624335465829094</v>
      </c>
      <c r="M296" s="16">
        <f t="shared" si="1057"/>
        <v>1.8351169303884849</v>
      </c>
      <c r="N296" s="16">
        <f>INDEX('Model 1'!EMBLEMFac9Fac18,MATCH(I296,'Model 1'!$A$45:$A$74,1),MATCH($D$5,'Model 1'!$C$44:$G$44,0))</f>
        <v>0.57345782300694315</v>
      </c>
      <c r="O296" s="16">
        <f>INDEX('Model 1'!EMBLEMFac21Fac18,MATCH(I296,'Model 1'!$A$80:$A$109,1),MATCH($D$4,'Model 1'!$C$79:$F$79,0))</f>
        <v>0.8512053780955311</v>
      </c>
      <c r="P296" s="16">
        <f t="shared" ref="P296:Q296" si="1058">P295</f>
        <v>0.96967377967050727</v>
      </c>
      <c r="Q296" s="16">
        <f t="shared" si="1058"/>
        <v>0.98034764327780921</v>
      </c>
      <c r="R296" s="16">
        <f t="shared" ref="R296" si="1059">R295</f>
        <v>1.004679405109753</v>
      </c>
      <c r="S296" s="16">
        <f>IFERROR(INDEX('Model 1'!EMBLEMFac21Fac26,MATCH(H296,'Model 1'!$H$203:$H$324,0),MATCH($D$4,'Model 1'!$C$202:$F$202,0)),S295)</f>
        <v>1.2348455492762502</v>
      </c>
      <c r="T296" s="16">
        <f t="shared" si="913"/>
        <v>0.52859396983520879</v>
      </c>
      <c r="V296" s="34">
        <f t="shared" si="967"/>
        <v>25</v>
      </c>
    </row>
    <row r="297" spans="7:22" x14ac:dyDescent="0.3">
      <c r="G297" s="18">
        <f t="shared" si="962"/>
        <v>104</v>
      </c>
      <c r="H297" s="5" t="s">
        <v>560</v>
      </c>
      <c r="I297" s="33">
        <f>IF('Model 1'!$B$330="C",$B$5*(1+'Model 1'!$B$329)^(V297-1),IF('Model 1'!$B$330="S",$B$5*(1+'Model 1'!$B$329*(V297-1)),$B$5))</f>
        <v>609.83823193812054</v>
      </c>
      <c r="J297" s="16">
        <f t="shared" ref="J297:K297" si="1060">J296</f>
        <v>0.52347225741415115</v>
      </c>
      <c r="K297" s="16">
        <f t="shared" si="1060"/>
        <v>0.96916776256557036</v>
      </c>
      <c r="L297" s="16">
        <f t="shared" ref="L297:M297" si="1061">L296</f>
        <v>0.98624335465829094</v>
      </c>
      <c r="M297" s="16">
        <f t="shared" si="1061"/>
        <v>1.8351169303884849</v>
      </c>
      <c r="N297" s="16">
        <f>INDEX('Model 1'!EMBLEMFac9Fac18,MATCH(I297,'Model 1'!$A$45:$A$74,1),MATCH($D$5,'Model 1'!$C$44:$G$44,0))</f>
        <v>0.57345782300694315</v>
      </c>
      <c r="O297" s="16">
        <f>INDEX('Model 1'!EMBLEMFac21Fac18,MATCH(I297,'Model 1'!$A$80:$A$109,1),MATCH($D$4,'Model 1'!$C$79:$F$79,0))</f>
        <v>0.8512053780955311</v>
      </c>
      <c r="P297" s="16">
        <f t="shared" ref="P297:Q297" si="1062">P296</f>
        <v>0.96967377967050727</v>
      </c>
      <c r="Q297" s="16">
        <f t="shared" si="1062"/>
        <v>0.98034764327780921</v>
      </c>
      <c r="R297" s="16">
        <f t="shared" ref="R297" si="1063">R296</f>
        <v>1.004679405109753</v>
      </c>
      <c r="S297" s="16">
        <f>IFERROR(INDEX('Model 1'!EMBLEMFac21Fac26,MATCH(H297,'Model 1'!$H$203:$H$324,0),MATCH($D$4,'Model 1'!$C$202:$F$202,0)),S296)</f>
        <v>1.2348455492762502</v>
      </c>
      <c r="T297" s="16">
        <f t="shared" si="913"/>
        <v>0.52859396983520879</v>
      </c>
      <c r="V297" s="34">
        <f t="shared" si="967"/>
        <v>25</v>
      </c>
    </row>
    <row r="298" spans="7:22" x14ac:dyDescent="0.3">
      <c r="G298" s="18">
        <f t="shared" si="962"/>
        <v>104</v>
      </c>
      <c r="H298" s="5" t="s">
        <v>561</v>
      </c>
      <c r="I298" s="33">
        <f>IF('Model 1'!$B$330="C",$B$5*(1+'Model 1'!$B$329)^(V298-1),IF('Model 1'!$B$330="S",$B$5*(1+'Model 1'!$B$329*(V298-1)),$B$5))</f>
        <v>609.83823193812054</v>
      </c>
      <c r="J298" s="16">
        <f t="shared" ref="J298:K298" si="1064">J297</f>
        <v>0.52347225741415115</v>
      </c>
      <c r="K298" s="16">
        <f t="shared" si="1064"/>
        <v>0.96916776256557036</v>
      </c>
      <c r="L298" s="16">
        <f t="shared" ref="L298:M298" si="1065">L297</f>
        <v>0.98624335465829094</v>
      </c>
      <c r="M298" s="16">
        <f t="shared" si="1065"/>
        <v>1.8351169303884849</v>
      </c>
      <c r="N298" s="16">
        <f>INDEX('Model 1'!EMBLEMFac9Fac18,MATCH(I298,'Model 1'!$A$45:$A$74,1),MATCH($D$5,'Model 1'!$C$44:$G$44,0))</f>
        <v>0.57345782300694315</v>
      </c>
      <c r="O298" s="16">
        <f>INDEX('Model 1'!EMBLEMFac21Fac18,MATCH(I298,'Model 1'!$A$80:$A$109,1),MATCH($D$4,'Model 1'!$C$79:$F$79,0))</f>
        <v>0.8512053780955311</v>
      </c>
      <c r="P298" s="16">
        <f t="shared" ref="P298:Q298" si="1066">P297</f>
        <v>0.96967377967050727</v>
      </c>
      <c r="Q298" s="16">
        <f t="shared" si="1066"/>
        <v>0.98034764327780921</v>
      </c>
      <c r="R298" s="16">
        <f t="shared" ref="R298" si="1067">R297</f>
        <v>1.004679405109753</v>
      </c>
      <c r="S298" s="16">
        <f>IFERROR(INDEX('Model 1'!EMBLEMFac21Fac26,MATCH(H298,'Model 1'!$H$203:$H$324,0),MATCH($D$4,'Model 1'!$C$202:$F$202,0)),S297)</f>
        <v>1.2348455492762502</v>
      </c>
      <c r="T298" s="16">
        <f t="shared" si="913"/>
        <v>0.52859396983520879</v>
      </c>
      <c r="V298" s="34">
        <f t="shared" si="967"/>
        <v>25</v>
      </c>
    </row>
    <row r="299" spans="7:22" x14ac:dyDescent="0.3">
      <c r="G299" s="18">
        <f t="shared" si="962"/>
        <v>104</v>
      </c>
      <c r="H299" s="5" t="s">
        <v>562</v>
      </c>
      <c r="I299" s="33">
        <f>IF('Model 1'!$B$330="C",$B$5*(1+'Model 1'!$B$329)^(V299-1),IF('Model 1'!$B$330="S",$B$5*(1+'Model 1'!$B$329*(V299-1)),$B$5))</f>
        <v>609.83823193812054</v>
      </c>
      <c r="J299" s="16">
        <f t="shared" ref="J299:K299" si="1068">J298</f>
        <v>0.52347225741415115</v>
      </c>
      <c r="K299" s="16">
        <f t="shared" si="1068"/>
        <v>0.96916776256557036</v>
      </c>
      <c r="L299" s="16">
        <f t="shared" ref="L299:M299" si="1069">L298</f>
        <v>0.98624335465829094</v>
      </c>
      <c r="M299" s="16">
        <f t="shared" si="1069"/>
        <v>1.8351169303884849</v>
      </c>
      <c r="N299" s="16">
        <f>INDEX('Model 1'!EMBLEMFac9Fac18,MATCH(I299,'Model 1'!$A$45:$A$74,1),MATCH($D$5,'Model 1'!$C$44:$G$44,0))</f>
        <v>0.57345782300694315</v>
      </c>
      <c r="O299" s="16">
        <f>INDEX('Model 1'!EMBLEMFac21Fac18,MATCH(I299,'Model 1'!$A$80:$A$109,1),MATCH($D$4,'Model 1'!$C$79:$F$79,0))</f>
        <v>0.8512053780955311</v>
      </c>
      <c r="P299" s="16">
        <f t="shared" ref="P299:Q299" si="1070">P298</f>
        <v>0.96967377967050727</v>
      </c>
      <c r="Q299" s="16">
        <f t="shared" si="1070"/>
        <v>0.98034764327780921</v>
      </c>
      <c r="R299" s="16">
        <f t="shared" ref="R299" si="1071">R298</f>
        <v>1.004679405109753</v>
      </c>
      <c r="S299" s="16">
        <f>IFERROR(INDEX('Model 1'!EMBLEMFac21Fac26,MATCH(H299,'Model 1'!$H$203:$H$324,0),MATCH($D$4,'Model 1'!$C$202:$F$202,0)),S298)</f>
        <v>1.2348455492762502</v>
      </c>
      <c r="T299" s="16">
        <f t="shared" si="913"/>
        <v>0.52859396983520879</v>
      </c>
      <c r="V299" s="34">
        <f t="shared" si="967"/>
        <v>25</v>
      </c>
    </row>
    <row r="300" spans="7:22" x14ac:dyDescent="0.3">
      <c r="G300" s="18">
        <f t="shared" si="962"/>
        <v>104</v>
      </c>
      <c r="H300" s="5" t="s">
        <v>563</v>
      </c>
      <c r="I300" s="33">
        <f>IF('Model 1'!$B$330="C",$B$5*(1+'Model 1'!$B$329)^(V300-1),IF('Model 1'!$B$330="S",$B$5*(1+'Model 1'!$B$329*(V300-1)),$B$5))</f>
        <v>609.83823193812054</v>
      </c>
      <c r="J300" s="16">
        <f t="shared" ref="J300:K300" si="1072">J299</f>
        <v>0.52347225741415115</v>
      </c>
      <c r="K300" s="16">
        <f t="shared" si="1072"/>
        <v>0.96916776256557036</v>
      </c>
      <c r="L300" s="16">
        <f t="shared" ref="L300:M300" si="1073">L299</f>
        <v>0.98624335465829094</v>
      </c>
      <c r="M300" s="16">
        <f t="shared" si="1073"/>
        <v>1.8351169303884849</v>
      </c>
      <c r="N300" s="16">
        <f>INDEX('Model 1'!EMBLEMFac9Fac18,MATCH(I300,'Model 1'!$A$45:$A$74,1),MATCH($D$5,'Model 1'!$C$44:$G$44,0))</f>
        <v>0.57345782300694315</v>
      </c>
      <c r="O300" s="16">
        <f>INDEX('Model 1'!EMBLEMFac21Fac18,MATCH(I300,'Model 1'!$A$80:$A$109,1),MATCH($D$4,'Model 1'!$C$79:$F$79,0))</f>
        <v>0.8512053780955311</v>
      </c>
      <c r="P300" s="16">
        <f t="shared" ref="P300:Q300" si="1074">P299</f>
        <v>0.96967377967050727</v>
      </c>
      <c r="Q300" s="16">
        <f t="shared" si="1074"/>
        <v>0.98034764327780921</v>
      </c>
      <c r="R300" s="16">
        <f t="shared" ref="R300" si="1075">R299</f>
        <v>1.004679405109753</v>
      </c>
      <c r="S300" s="16">
        <f>IFERROR(INDEX('Model 1'!EMBLEMFac21Fac26,MATCH(H300,'Model 1'!$H$203:$H$324,0),MATCH($D$4,'Model 1'!$C$202:$F$202,0)),S299)</f>
        <v>1.2348455492762502</v>
      </c>
      <c r="T300" s="16">
        <f t="shared" si="913"/>
        <v>0.52859396983520879</v>
      </c>
      <c r="V300" s="34">
        <f t="shared" si="967"/>
        <v>25</v>
      </c>
    </row>
    <row r="301" spans="7:22" x14ac:dyDescent="0.3">
      <c r="G301" s="18">
        <f t="shared" si="962"/>
        <v>104</v>
      </c>
      <c r="H301" s="5" t="s">
        <v>564</v>
      </c>
      <c r="I301" s="33">
        <f>IF('Model 1'!$B$330="C",$B$5*(1+'Model 1'!$B$329)^(V301-1),IF('Model 1'!$B$330="S",$B$5*(1+'Model 1'!$B$329*(V301-1)),$B$5))</f>
        <v>609.83823193812054</v>
      </c>
      <c r="J301" s="16">
        <f t="shared" ref="J301:K301" si="1076">J300</f>
        <v>0.52347225741415115</v>
      </c>
      <c r="K301" s="16">
        <f t="shared" si="1076"/>
        <v>0.96916776256557036</v>
      </c>
      <c r="L301" s="16">
        <f t="shared" ref="L301:M301" si="1077">L300</f>
        <v>0.98624335465829094</v>
      </c>
      <c r="M301" s="16">
        <f t="shared" si="1077"/>
        <v>1.8351169303884849</v>
      </c>
      <c r="N301" s="16">
        <f>INDEX('Model 1'!EMBLEMFac9Fac18,MATCH(I301,'Model 1'!$A$45:$A$74,1),MATCH($D$5,'Model 1'!$C$44:$G$44,0))</f>
        <v>0.57345782300694315</v>
      </c>
      <c r="O301" s="16">
        <f>INDEX('Model 1'!EMBLEMFac21Fac18,MATCH(I301,'Model 1'!$A$80:$A$109,1),MATCH($D$4,'Model 1'!$C$79:$F$79,0))</f>
        <v>0.8512053780955311</v>
      </c>
      <c r="P301" s="16">
        <f t="shared" ref="P301:Q301" si="1078">P300</f>
        <v>0.96967377967050727</v>
      </c>
      <c r="Q301" s="16">
        <f t="shared" si="1078"/>
        <v>0.98034764327780921</v>
      </c>
      <c r="R301" s="16">
        <f t="shared" ref="R301" si="1079">R300</f>
        <v>1.004679405109753</v>
      </c>
      <c r="S301" s="16">
        <f>IFERROR(INDEX('Model 1'!EMBLEMFac21Fac26,MATCH(H301,'Model 1'!$H$203:$H$324,0),MATCH($D$4,'Model 1'!$C$202:$F$202,0)),S300)</f>
        <v>1.2348455492762502</v>
      </c>
      <c r="T301" s="16">
        <f t="shared" si="913"/>
        <v>0.52859396983520879</v>
      </c>
      <c r="V301" s="34">
        <f t="shared" si="967"/>
        <v>25</v>
      </c>
    </row>
    <row r="302" spans="7:22" x14ac:dyDescent="0.3">
      <c r="G302" s="18">
        <f t="shared" si="962"/>
        <v>104</v>
      </c>
      <c r="H302" s="5" t="s">
        <v>565</v>
      </c>
      <c r="I302" s="33">
        <f>IF('Model 1'!$B$330="C",$B$5*(1+'Model 1'!$B$329)^(V302-1),IF('Model 1'!$B$330="S",$B$5*(1+'Model 1'!$B$329*(V302-1)),$B$5))</f>
        <v>609.83823193812054</v>
      </c>
      <c r="J302" s="16">
        <f t="shared" ref="J302:K302" si="1080">J301</f>
        <v>0.52347225741415115</v>
      </c>
      <c r="K302" s="16">
        <f t="shared" si="1080"/>
        <v>0.96916776256557036</v>
      </c>
      <c r="L302" s="16">
        <f t="shared" ref="L302:M302" si="1081">L301</f>
        <v>0.98624335465829094</v>
      </c>
      <c r="M302" s="16">
        <f t="shared" si="1081"/>
        <v>1.8351169303884849</v>
      </c>
      <c r="N302" s="16">
        <f>INDEX('Model 1'!EMBLEMFac9Fac18,MATCH(I302,'Model 1'!$A$45:$A$74,1),MATCH($D$5,'Model 1'!$C$44:$G$44,0))</f>
        <v>0.57345782300694315</v>
      </c>
      <c r="O302" s="16">
        <f>INDEX('Model 1'!EMBLEMFac21Fac18,MATCH(I302,'Model 1'!$A$80:$A$109,1),MATCH($D$4,'Model 1'!$C$79:$F$79,0))</f>
        <v>0.8512053780955311</v>
      </c>
      <c r="P302" s="16">
        <f t="shared" ref="P302:Q302" si="1082">P301</f>
        <v>0.96967377967050727</v>
      </c>
      <c r="Q302" s="16">
        <f t="shared" si="1082"/>
        <v>0.98034764327780921</v>
      </c>
      <c r="R302" s="16">
        <f t="shared" ref="R302" si="1083">R301</f>
        <v>1.004679405109753</v>
      </c>
      <c r="S302" s="16">
        <f>IFERROR(INDEX('Model 1'!EMBLEMFac21Fac26,MATCH(H302,'Model 1'!$H$203:$H$324,0),MATCH($D$4,'Model 1'!$C$202:$F$202,0)),S301)</f>
        <v>1.2348455492762502</v>
      </c>
      <c r="T302" s="16">
        <f t="shared" si="913"/>
        <v>0.52859396983520879</v>
      </c>
      <c r="V302" s="34">
        <f t="shared" si="967"/>
        <v>25</v>
      </c>
    </row>
    <row r="303" spans="7:22" x14ac:dyDescent="0.3">
      <c r="G303" s="18">
        <f t="shared" si="962"/>
        <v>104</v>
      </c>
      <c r="H303" s="5" t="s">
        <v>566</v>
      </c>
      <c r="I303" s="33">
        <f>IF('Model 1'!$B$330="C",$B$5*(1+'Model 1'!$B$329)^(V303-1),IF('Model 1'!$B$330="S",$B$5*(1+'Model 1'!$B$329*(V303-1)),$B$5))</f>
        <v>609.83823193812054</v>
      </c>
      <c r="J303" s="16">
        <f t="shared" ref="J303:K303" si="1084">J302</f>
        <v>0.52347225741415115</v>
      </c>
      <c r="K303" s="16">
        <f t="shared" si="1084"/>
        <v>0.96916776256557036</v>
      </c>
      <c r="L303" s="16">
        <f t="shared" ref="L303:M303" si="1085">L302</f>
        <v>0.98624335465829094</v>
      </c>
      <c r="M303" s="16">
        <f t="shared" si="1085"/>
        <v>1.8351169303884849</v>
      </c>
      <c r="N303" s="16">
        <f>INDEX('Model 1'!EMBLEMFac9Fac18,MATCH(I303,'Model 1'!$A$45:$A$74,1),MATCH($D$5,'Model 1'!$C$44:$G$44,0))</f>
        <v>0.57345782300694315</v>
      </c>
      <c r="O303" s="16">
        <f>INDEX('Model 1'!EMBLEMFac21Fac18,MATCH(I303,'Model 1'!$A$80:$A$109,1),MATCH($D$4,'Model 1'!$C$79:$F$79,0))</f>
        <v>0.8512053780955311</v>
      </c>
      <c r="P303" s="16">
        <f t="shared" ref="P303:Q303" si="1086">P302</f>
        <v>0.96967377967050727</v>
      </c>
      <c r="Q303" s="16">
        <f t="shared" si="1086"/>
        <v>0.98034764327780921</v>
      </c>
      <c r="R303" s="16">
        <f t="shared" ref="R303" si="1087">R302</f>
        <v>1.004679405109753</v>
      </c>
      <c r="S303" s="16">
        <f>IFERROR(INDEX('Model 1'!EMBLEMFac21Fac26,MATCH(H303,'Model 1'!$H$203:$H$324,0),MATCH($D$4,'Model 1'!$C$202:$F$202,0)),S302)</f>
        <v>1.2348455492762502</v>
      </c>
      <c r="T303" s="16">
        <f t="shared" si="913"/>
        <v>0.52859396983520879</v>
      </c>
      <c r="V303" s="34">
        <f t="shared" si="967"/>
        <v>25</v>
      </c>
    </row>
    <row r="304" spans="7:22" x14ac:dyDescent="0.3">
      <c r="G304" s="18">
        <f t="shared" si="962"/>
        <v>105</v>
      </c>
      <c r="H304" s="5" t="s">
        <v>567</v>
      </c>
      <c r="I304" s="33">
        <f>IF('Model 1'!$B$330="C",$B$5*(1+'Model 1'!$B$329)^(V304-1),IF('Model 1'!$B$330="S",$B$5*(1+'Model 1'!$B$329*(V304-1)),$B$5))</f>
        <v>628.13337889626416</v>
      </c>
      <c r="J304" s="16">
        <f t="shared" ref="J304:K304" si="1088">J303</f>
        <v>0.52347225741415115</v>
      </c>
      <c r="K304" s="16">
        <f t="shared" si="1088"/>
        <v>0.96916776256557036</v>
      </c>
      <c r="L304" s="16">
        <f t="shared" ref="L304:M304" si="1089">L303</f>
        <v>0.98624335465829094</v>
      </c>
      <c r="M304" s="16">
        <f t="shared" si="1089"/>
        <v>1.8351169303884849</v>
      </c>
      <c r="N304" s="16">
        <f>INDEX('Model 1'!EMBLEMFac9Fac18,MATCH(I304,'Model 1'!$A$45:$A$74,1),MATCH($D$5,'Model 1'!$C$44:$G$44,0))</f>
        <v>0.57345782300694315</v>
      </c>
      <c r="O304" s="16">
        <f>INDEX('Model 1'!EMBLEMFac21Fac18,MATCH(I304,'Model 1'!$A$80:$A$109,1),MATCH($D$4,'Model 1'!$C$79:$F$79,0))</f>
        <v>0.8512053780955311</v>
      </c>
      <c r="P304" s="16">
        <f t="shared" ref="P304:Q304" si="1090">P303</f>
        <v>0.96967377967050727</v>
      </c>
      <c r="Q304" s="16">
        <f t="shared" si="1090"/>
        <v>0.98034764327780921</v>
      </c>
      <c r="R304" s="16">
        <f t="shared" ref="R304" si="1091">R303</f>
        <v>1.004679405109753</v>
      </c>
      <c r="S304" s="16">
        <f>IFERROR(INDEX('Model 1'!EMBLEMFac21Fac26,MATCH(H304,'Model 1'!$H$203:$H$324,0),MATCH($D$4,'Model 1'!$C$202:$F$202,0)),S303)</f>
        <v>1.2348455492762502</v>
      </c>
      <c r="T304" s="16">
        <f t="shared" si="913"/>
        <v>0.52859396983520879</v>
      </c>
      <c r="V304" s="34">
        <f t="shared" si="967"/>
        <v>26</v>
      </c>
    </row>
    <row r="305" spans="7:22" x14ac:dyDescent="0.3">
      <c r="G305" s="18">
        <f t="shared" si="962"/>
        <v>105</v>
      </c>
      <c r="H305" s="5" t="s">
        <v>568</v>
      </c>
      <c r="I305" s="33">
        <f>IF('Model 1'!$B$330="C",$B$5*(1+'Model 1'!$B$329)^(V305-1),IF('Model 1'!$B$330="S",$B$5*(1+'Model 1'!$B$329*(V305-1)),$B$5))</f>
        <v>628.13337889626416</v>
      </c>
      <c r="J305" s="16">
        <f t="shared" ref="J305:K305" si="1092">J304</f>
        <v>0.52347225741415115</v>
      </c>
      <c r="K305" s="16">
        <f t="shared" si="1092"/>
        <v>0.96916776256557036</v>
      </c>
      <c r="L305" s="16">
        <f t="shared" ref="L305:M305" si="1093">L304</f>
        <v>0.98624335465829094</v>
      </c>
      <c r="M305" s="16">
        <f t="shared" si="1093"/>
        <v>1.8351169303884849</v>
      </c>
      <c r="N305" s="16">
        <f>INDEX('Model 1'!EMBLEMFac9Fac18,MATCH(I305,'Model 1'!$A$45:$A$74,1),MATCH($D$5,'Model 1'!$C$44:$G$44,0))</f>
        <v>0.57345782300694315</v>
      </c>
      <c r="O305" s="16">
        <f>INDEX('Model 1'!EMBLEMFac21Fac18,MATCH(I305,'Model 1'!$A$80:$A$109,1),MATCH($D$4,'Model 1'!$C$79:$F$79,0))</f>
        <v>0.8512053780955311</v>
      </c>
      <c r="P305" s="16">
        <f t="shared" ref="P305:Q305" si="1094">P304</f>
        <v>0.96967377967050727</v>
      </c>
      <c r="Q305" s="16">
        <f t="shared" si="1094"/>
        <v>0.98034764327780921</v>
      </c>
      <c r="R305" s="16">
        <f t="shared" ref="R305" si="1095">R304</f>
        <v>1.004679405109753</v>
      </c>
      <c r="S305" s="16">
        <f>IFERROR(INDEX('Model 1'!EMBLEMFac21Fac26,MATCH(H305,'Model 1'!$H$203:$H$324,0),MATCH($D$4,'Model 1'!$C$202:$F$202,0)),S304)</f>
        <v>1.2348455492762502</v>
      </c>
      <c r="T305" s="16">
        <f t="shared" si="913"/>
        <v>0.52859396983520879</v>
      </c>
      <c r="V305" s="34">
        <f t="shared" si="967"/>
        <v>26</v>
      </c>
    </row>
    <row r="306" spans="7:22" x14ac:dyDescent="0.3">
      <c r="G306" s="18">
        <f t="shared" si="962"/>
        <v>105</v>
      </c>
      <c r="H306" s="5" t="s">
        <v>569</v>
      </c>
      <c r="I306" s="33">
        <f>IF('Model 1'!$B$330="C",$B$5*(1+'Model 1'!$B$329)^(V306-1),IF('Model 1'!$B$330="S",$B$5*(1+'Model 1'!$B$329*(V306-1)),$B$5))</f>
        <v>628.13337889626416</v>
      </c>
      <c r="J306" s="16">
        <f t="shared" ref="J306:K306" si="1096">J305</f>
        <v>0.52347225741415115</v>
      </c>
      <c r="K306" s="16">
        <f t="shared" si="1096"/>
        <v>0.96916776256557036</v>
      </c>
      <c r="L306" s="16">
        <f t="shared" ref="L306:M306" si="1097">L305</f>
        <v>0.98624335465829094</v>
      </c>
      <c r="M306" s="16">
        <f t="shared" si="1097"/>
        <v>1.8351169303884849</v>
      </c>
      <c r="N306" s="16">
        <f>INDEX('Model 1'!EMBLEMFac9Fac18,MATCH(I306,'Model 1'!$A$45:$A$74,1),MATCH($D$5,'Model 1'!$C$44:$G$44,0))</f>
        <v>0.57345782300694315</v>
      </c>
      <c r="O306" s="16">
        <f>INDEX('Model 1'!EMBLEMFac21Fac18,MATCH(I306,'Model 1'!$A$80:$A$109,1),MATCH($D$4,'Model 1'!$C$79:$F$79,0))</f>
        <v>0.8512053780955311</v>
      </c>
      <c r="P306" s="16">
        <f t="shared" ref="P306:Q306" si="1098">P305</f>
        <v>0.96967377967050727</v>
      </c>
      <c r="Q306" s="16">
        <f t="shared" si="1098"/>
        <v>0.98034764327780921</v>
      </c>
      <c r="R306" s="16">
        <f t="shared" ref="R306" si="1099">R305</f>
        <v>1.004679405109753</v>
      </c>
      <c r="S306" s="16">
        <f>IFERROR(INDEX('Model 1'!EMBLEMFac21Fac26,MATCH(H306,'Model 1'!$H$203:$H$324,0),MATCH($D$4,'Model 1'!$C$202:$F$202,0)),S305)</f>
        <v>1.2348455492762502</v>
      </c>
      <c r="T306" s="16">
        <f t="shared" si="913"/>
        <v>0.52859396983520879</v>
      </c>
      <c r="V306" s="34">
        <f t="shared" si="967"/>
        <v>26</v>
      </c>
    </row>
    <row r="307" spans="7:22" x14ac:dyDescent="0.3">
      <c r="G307" s="18">
        <f t="shared" si="962"/>
        <v>105</v>
      </c>
      <c r="H307" s="5" t="s">
        <v>570</v>
      </c>
      <c r="I307" s="33">
        <f>IF('Model 1'!$B$330="C",$B$5*(1+'Model 1'!$B$329)^(V307-1),IF('Model 1'!$B$330="S",$B$5*(1+'Model 1'!$B$329*(V307-1)),$B$5))</f>
        <v>628.13337889626416</v>
      </c>
      <c r="J307" s="16">
        <f t="shared" ref="J307:K307" si="1100">J306</f>
        <v>0.52347225741415115</v>
      </c>
      <c r="K307" s="16">
        <f t="shared" si="1100"/>
        <v>0.96916776256557036</v>
      </c>
      <c r="L307" s="16">
        <f t="shared" ref="L307:M307" si="1101">L306</f>
        <v>0.98624335465829094</v>
      </c>
      <c r="M307" s="16">
        <f t="shared" si="1101"/>
        <v>1.8351169303884849</v>
      </c>
      <c r="N307" s="16">
        <f>INDEX('Model 1'!EMBLEMFac9Fac18,MATCH(I307,'Model 1'!$A$45:$A$74,1),MATCH($D$5,'Model 1'!$C$44:$G$44,0))</f>
        <v>0.57345782300694315</v>
      </c>
      <c r="O307" s="16">
        <f>INDEX('Model 1'!EMBLEMFac21Fac18,MATCH(I307,'Model 1'!$A$80:$A$109,1),MATCH($D$4,'Model 1'!$C$79:$F$79,0))</f>
        <v>0.8512053780955311</v>
      </c>
      <c r="P307" s="16">
        <f t="shared" ref="P307:Q307" si="1102">P306</f>
        <v>0.96967377967050727</v>
      </c>
      <c r="Q307" s="16">
        <f t="shared" si="1102"/>
        <v>0.98034764327780921</v>
      </c>
      <c r="R307" s="16">
        <f t="shared" ref="R307" si="1103">R306</f>
        <v>1.004679405109753</v>
      </c>
      <c r="S307" s="16">
        <f>IFERROR(INDEX('Model 1'!EMBLEMFac21Fac26,MATCH(H307,'Model 1'!$H$203:$H$324,0),MATCH($D$4,'Model 1'!$C$202:$F$202,0)),S306)</f>
        <v>1.2348455492762502</v>
      </c>
      <c r="T307" s="16">
        <f t="shared" si="913"/>
        <v>0.52859396983520879</v>
      </c>
      <c r="V307" s="34">
        <f t="shared" si="967"/>
        <v>26</v>
      </c>
    </row>
    <row r="308" spans="7:22" x14ac:dyDescent="0.3">
      <c r="G308" s="18">
        <f t="shared" si="962"/>
        <v>105</v>
      </c>
      <c r="H308" s="5" t="s">
        <v>571</v>
      </c>
      <c r="I308" s="33">
        <f>IF('Model 1'!$B$330="C",$B$5*(1+'Model 1'!$B$329)^(V308-1),IF('Model 1'!$B$330="S",$B$5*(1+'Model 1'!$B$329*(V308-1)),$B$5))</f>
        <v>628.13337889626416</v>
      </c>
      <c r="J308" s="16">
        <f t="shared" ref="J308:K308" si="1104">J307</f>
        <v>0.52347225741415115</v>
      </c>
      <c r="K308" s="16">
        <f t="shared" si="1104"/>
        <v>0.96916776256557036</v>
      </c>
      <c r="L308" s="16">
        <f t="shared" ref="L308:M308" si="1105">L307</f>
        <v>0.98624335465829094</v>
      </c>
      <c r="M308" s="16">
        <f t="shared" si="1105"/>
        <v>1.8351169303884849</v>
      </c>
      <c r="N308" s="16">
        <f>INDEX('Model 1'!EMBLEMFac9Fac18,MATCH(I308,'Model 1'!$A$45:$A$74,1),MATCH($D$5,'Model 1'!$C$44:$G$44,0))</f>
        <v>0.57345782300694315</v>
      </c>
      <c r="O308" s="16">
        <f>INDEX('Model 1'!EMBLEMFac21Fac18,MATCH(I308,'Model 1'!$A$80:$A$109,1),MATCH($D$4,'Model 1'!$C$79:$F$79,0))</f>
        <v>0.8512053780955311</v>
      </c>
      <c r="P308" s="16">
        <f t="shared" ref="P308:Q308" si="1106">P307</f>
        <v>0.96967377967050727</v>
      </c>
      <c r="Q308" s="16">
        <f t="shared" si="1106"/>
        <v>0.98034764327780921</v>
      </c>
      <c r="R308" s="16">
        <f t="shared" ref="R308" si="1107">R307</f>
        <v>1.004679405109753</v>
      </c>
      <c r="S308" s="16">
        <f>IFERROR(INDEX('Model 1'!EMBLEMFac21Fac26,MATCH(H308,'Model 1'!$H$203:$H$324,0),MATCH($D$4,'Model 1'!$C$202:$F$202,0)),S307)</f>
        <v>1.2348455492762502</v>
      </c>
      <c r="T308" s="16">
        <f t="shared" si="913"/>
        <v>0.52859396983520879</v>
      </c>
      <c r="V308" s="34">
        <f t="shared" si="967"/>
        <v>26</v>
      </c>
    </row>
    <row r="309" spans="7:22" x14ac:dyDescent="0.3">
      <c r="G309" s="18">
        <f t="shared" si="962"/>
        <v>105</v>
      </c>
      <c r="H309" s="5" t="s">
        <v>572</v>
      </c>
      <c r="I309" s="33">
        <f>IF('Model 1'!$B$330="C",$B$5*(1+'Model 1'!$B$329)^(V309-1),IF('Model 1'!$B$330="S",$B$5*(1+'Model 1'!$B$329*(V309-1)),$B$5))</f>
        <v>628.13337889626416</v>
      </c>
      <c r="J309" s="16">
        <f t="shared" ref="J309:K309" si="1108">J308</f>
        <v>0.52347225741415115</v>
      </c>
      <c r="K309" s="16">
        <f t="shared" si="1108"/>
        <v>0.96916776256557036</v>
      </c>
      <c r="L309" s="16">
        <f t="shared" ref="L309:M309" si="1109">L308</f>
        <v>0.98624335465829094</v>
      </c>
      <c r="M309" s="16">
        <f t="shared" si="1109"/>
        <v>1.8351169303884849</v>
      </c>
      <c r="N309" s="16">
        <f>INDEX('Model 1'!EMBLEMFac9Fac18,MATCH(I309,'Model 1'!$A$45:$A$74,1),MATCH($D$5,'Model 1'!$C$44:$G$44,0))</f>
        <v>0.57345782300694315</v>
      </c>
      <c r="O309" s="16">
        <f>INDEX('Model 1'!EMBLEMFac21Fac18,MATCH(I309,'Model 1'!$A$80:$A$109,1),MATCH($D$4,'Model 1'!$C$79:$F$79,0))</f>
        <v>0.8512053780955311</v>
      </c>
      <c r="P309" s="16">
        <f t="shared" ref="P309:Q309" si="1110">P308</f>
        <v>0.96967377967050727</v>
      </c>
      <c r="Q309" s="16">
        <f t="shared" si="1110"/>
        <v>0.98034764327780921</v>
      </c>
      <c r="R309" s="16">
        <f t="shared" ref="R309" si="1111">R308</f>
        <v>1.004679405109753</v>
      </c>
      <c r="S309" s="16">
        <f>IFERROR(INDEX('Model 1'!EMBLEMFac21Fac26,MATCH(H309,'Model 1'!$H$203:$H$324,0),MATCH($D$4,'Model 1'!$C$202:$F$202,0)),S308)</f>
        <v>1.2348455492762502</v>
      </c>
      <c r="T309" s="16">
        <f t="shared" si="913"/>
        <v>0.52859396983520879</v>
      </c>
      <c r="V309" s="34">
        <f t="shared" si="967"/>
        <v>26</v>
      </c>
    </row>
    <row r="310" spans="7:22" x14ac:dyDescent="0.3">
      <c r="G310" s="18">
        <f t="shared" si="962"/>
        <v>105</v>
      </c>
      <c r="H310" s="5" t="s">
        <v>573</v>
      </c>
      <c r="I310" s="33">
        <f>IF('Model 1'!$B$330="C",$B$5*(1+'Model 1'!$B$329)^(V310-1),IF('Model 1'!$B$330="S",$B$5*(1+'Model 1'!$B$329*(V310-1)),$B$5))</f>
        <v>628.13337889626416</v>
      </c>
      <c r="J310" s="16">
        <f t="shared" ref="J310:K310" si="1112">J309</f>
        <v>0.52347225741415115</v>
      </c>
      <c r="K310" s="16">
        <f t="shared" si="1112"/>
        <v>0.96916776256557036</v>
      </c>
      <c r="L310" s="16">
        <f t="shared" ref="L310:M310" si="1113">L309</f>
        <v>0.98624335465829094</v>
      </c>
      <c r="M310" s="16">
        <f t="shared" si="1113"/>
        <v>1.8351169303884849</v>
      </c>
      <c r="N310" s="16">
        <f>INDEX('Model 1'!EMBLEMFac9Fac18,MATCH(I310,'Model 1'!$A$45:$A$74,1),MATCH($D$5,'Model 1'!$C$44:$G$44,0))</f>
        <v>0.57345782300694315</v>
      </c>
      <c r="O310" s="16">
        <f>INDEX('Model 1'!EMBLEMFac21Fac18,MATCH(I310,'Model 1'!$A$80:$A$109,1),MATCH($D$4,'Model 1'!$C$79:$F$79,0))</f>
        <v>0.8512053780955311</v>
      </c>
      <c r="P310" s="16">
        <f t="shared" ref="P310:Q310" si="1114">P309</f>
        <v>0.96967377967050727</v>
      </c>
      <c r="Q310" s="16">
        <f t="shared" si="1114"/>
        <v>0.98034764327780921</v>
      </c>
      <c r="R310" s="16">
        <f t="shared" ref="R310" si="1115">R309</f>
        <v>1.004679405109753</v>
      </c>
      <c r="S310" s="16">
        <f>IFERROR(INDEX('Model 1'!EMBLEMFac21Fac26,MATCH(H310,'Model 1'!$H$203:$H$324,0),MATCH($D$4,'Model 1'!$C$202:$F$202,0)),S309)</f>
        <v>1.2348455492762502</v>
      </c>
      <c r="T310" s="16">
        <f t="shared" si="913"/>
        <v>0.52859396983520879</v>
      </c>
      <c r="V310" s="34">
        <f t="shared" si="967"/>
        <v>26</v>
      </c>
    </row>
    <row r="311" spans="7:22" x14ac:dyDescent="0.3">
      <c r="G311" s="18">
        <f t="shared" si="962"/>
        <v>105</v>
      </c>
      <c r="H311" s="5" t="s">
        <v>574</v>
      </c>
      <c r="I311" s="33">
        <f>IF('Model 1'!$B$330="C",$B$5*(1+'Model 1'!$B$329)^(V311-1),IF('Model 1'!$B$330="S",$B$5*(1+'Model 1'!$B$329*(V311-1)),$B$5))</f>
        <v>628.13337889626416</v>
      </c>
      <c r="J311" s="16">
        <f t="shared" ref="J311:K311" si="1116">J310</f>
        <v>0.52347225741415115</v>
      </c>
      <c r="K311" s="16">
        <f t="shared" si="1116"/>
        <v>0.96916776256557036</v>
      </c>
      <c r="L311" s="16">
        <f t="shared" ref="L311:M311" si="1117">L310</f>
        <v>0.98624335465829094</v>
      </c>
      <c r="M311" s="16">
        <f t="shared" si="1117"/>
        <v>1.8351169303884849</v>
      </c>
      <c r="N311" s="16">
        <f>INDEX('Model 1'!EMBLEMFac9Fac18,MATCH(I311,'Model 1'!$A$45:$A$74,1),MATCH($D$5,'Model 1'!$C$44:$G$44,0))</f>
        <v>0.57345782300694315</v>
      </c>
      <c r="O311" s="16">
        <f>INDEX('Model 1'!EMBLEMFac21Fac18,MATCH(I311,'Model 1'!$A$80:$A$109,1),MATCH($D$4,'Model 1'!$C$79:$F$79,0))</f>
        <v>0.8512053780955311</v>
      </c>
      <c r="P311" s="16">
        <f t="shared" ref="P311:Q311" si="1118">P310</f>
        <v>0.96967377967050727</v>
      </c>
      <c r="Q311" s="16">
        <f t="shared" si="1118"/>
        <v>0.98034764327780921</v>
      </c>
      <c r="R311" s="16">
        <f t="shared" ref="R311" si="1119">R310</f>
        <v>1.004679405109753</v>
      </c>
      <c r="S311" s="16">
        <f>IFERROR(INDEX('Model 1'!EMBLEMFac21Fac26,MATCH(H311,'Model 1'!$H$203:$H$324,0),MATCH($D$4,'Model 1'!$C$202:$F$202,0)),S310)</f>
        <v>1.2348455492762502</v>
      </c>
      <c r="T311" s="16">
        <f t="shared" si="913"/>
        <v>0.52859396983520879</v>
      </c>
      <c r="V311" s="34">
        <f t="shared" si="967"/>
        <v>26</v>
      </c>
    </row>
    <row r="312" spans="7:22" x14ac:dyDescent="0.3">
      <c r="G312" s="18">
        <f t="shared" si="962"/>
        <v>105</v>
      </c>
      <c r="H312" s="5" t="s">
        <v>575</v>
      </c>
      <c r="I312" s="33">
        <f>IF('Model 1'!$B$330="C",$B$5*(1+'Model 1'!$B$329)^(V312-1),IF('Model 1'!$B$330="S",$B$5*(1+'Model 1'!$B$329*(V312-1)),$B$5))</f>
        <v>628.13337889626416</v>
      </c>
      <c r="J312" s="16">
        <f t="shared" ref="J312:K312" si="1120">J311</f>
        <v>0.52347225741415115</v>
      </c>
      <c r="K312" s="16">
        <f t="shared" si="1120"/>
        <v>0.96916776256557036</v>
      </c>
      <c r="L312" s="16">
        <f t="shared" ref="L312:M312" si="1121">L311</f>
        <v>0.98624335465829094</v>
      </c>
      <c r="M312" s="16">
        <f t="shared" si="1121"/>
        <v>1.8351169303884849</v>
      </c>
      <c r="N312" s="16">
        <f>INDEX('Model 1'!EMBLEMFac9Fac18,MATCH(I312,'Model 1'!$A$45:$A$74,1),MATCH($D$5,'Model 1'!$C$44:$G$44,0))</f>
        <v>0.57345782300694315</v>
      </c>
      <c r="O312" s="16">
        <f>INDEX('Model 1'!EMBLEMFac21Fac18,MATCH(I312,'Model 1'!$A$80:$A$109,1),MATCH($D$4,'Model 1'!$C$79:$F$79,0))</f>
        <v>0.8512053780955311</v>
      </c>
      <c r="P312" s="16">
        <f t="shared" ref="P312:Q312" si="1122">P311</f>
        <v>0.96967377967050727</v>
      </c>
      <c r="Q312" s="16">
        <f t="shared" si="1122"/>
        <v>0.98034764327780921</v>
      </c>
      <c r="R312" s="16">
        <f t="shared" ref="R312" si="1123">R311</f>
        <v>1.004679405109753</v>
      </c>
      <c r="S312" s="16">
        <f>IFERROR(INDEX('Model 1'!EMBLEMFac21Fac26,MATCH(H312,'Model 1'!$H$203:$H$324,0),MATCH($D$4,'Model 1'!$C$202:$F$202,0)),S311)</f>
        <v>1.2348455492762502</v>
      </c>
      <c r="T312" s="16">
        <f t="shared" si="913"/>
        <v>0.52859396983520879</v>
      </c>
      <c r="V312" s="34">
        <f t="shared" si="967"/>
        <v>26</v>
      </c>
    </row>
    <row r="313" spans="7:22" x14ac:dyDescent="0.3">
      <c r="G313" s="18">
        <f t="shared" si="962"/>
        <v>105</v>
      </c>
      <c r="H313" s="5" t="s">
        <v>576</v>
      </c>
      <c r="I313" s="33">
        <f>IF('Model 1'!$B$330="C",$B$5*(1+'Model 1'!$B$329)^(V313-1),IF('Model 1'!$B$330="S",$B$5*(1+'Model 1'!$B$329*(V313-1)),$B$5))</f>
        <v>628.13337889626416</v>
      </c>
      <c r="J313" s="16">
        <f t="shared" ref="J313:K313" si="1124">J312</f>
        <v>0.52347225741415115</v>
      </c>
      <c r="K313" s="16">
        <f t="shared" si="1124"/>
        <v>0.96916776256557036</v>
      </c>
      <c r="L313" s="16">
        <f t="shared" ref="L313:M313" si="1125">L312</f>
        <v>0.98624335465829094</v>
      </c>
      <c r="M313" s="16">
        <f t="shared" si="1125"/>
        <v>1.8351169303884849</v>
      </c>
      <c r="N313" s="16">
        <f>INDEX('Model 1'!EMBLEMFac9Fac18,MATCH(I313,'Model 1'!$A$45:$A$74,1),MATCH($D$5,'Model 1'!$C$44:$G$44,0))</f>
        <v>0.57345782300694315</v>
      </c>
      <c r="O313" s="16">
        <f>INDEX('Model 1'!EMBLEMFac21Fac18,MATCH(I313,'Model 1'!$A$80:$A$109,1),MATCH($D$4,'Model 1'!$C$79:$F$79,0))</f>
        <v>0.8512053780955311</v>
      </c>
      <c r="P313" s="16">
        <f t="shared" ref="P313:Q313" si="1126">P312</f>
        <v>0.96967377967050727</v>
      </c>
      <c r="Q313" s="16">
        <f t="shared" si="1126"/>
        <v>0.98034764327780921</v>
      </c>
      <c r="R313" s="16">
        <f t="shared" ref="R313" si="1127">R312</f>
        <v>1.004679405109753</v>
      </c>
      <c r="S313" s="16">
        <f>IFERROR(INDEX('Model 1'!EMBLEMFac21Fac26,MATCH(H313,'Model 1'!$H$203:$H$324,0),MATCH($D$4,'Model 1'!$C$202:$F$202,0)),S312)</f>
        <v>1.2348455492762502</v>
      </c>
      <c r="T313" s="16">
        <f t="shared" si="913"/>
        <v>0.52859396983520879</v>
      </c>
      <c r="V313" s="34">
        <f t="shared" si="967"/>
        <v>26</v>
      </c>
    </row>
    <row r="314" spans="7:22" x14ac:dyDescent="0.3">
      <c r="G314" s="18">
        <f t="shared" si="962"/>
        <v>105</v>
      </c>
      <c r="H314" s="5" t="s">
        <v>577</v>
      </c>
      <c r="I314" s="33">
        <f>IF('Model 1'!$B$330="C",$B$5*(1+'Model 1'!$B$329)^(V314-1),IF('Model 1'!$B$330="S",$B$5*(1+'Model 1'!$B$329*(V314-1)),$B$5))</f>
        <v>628.13337889626416</v>
      </c>
      <c r="J314" s="16">
        <f t="shared" ref="J314:K314" si="1128">J313</f>
        <v>0.52347225741415115</v>
      </c>
      <c r="K314" s="16">
        <f t="shared" si="1128"/>
        <v>0.96916776256557036</v>
      </c>
      <c r="L314" s="16">
        <f t="shared" ref="L314:M314" si="1129">L313</f>
        <v>0.98624335465829094</v>
      </c>
      <c r="M314" s="16">
        <f t="shared" si="1129"/>
        <v>1.8351169303884849</v>
      </c>
      <c r="N314" s="16">
        <f>INDEX('Model 1'!EMBLEMFac9Fac18,MATCH(I314,'Model 1'!$A$45:$A$74,1),MATCH($D$5,'Model 1'!$C$44:$G$44,0))</f>
        <v>0.57345782300694315</v>
      </c>
      <c r="O314" s="16">
        <f>INDEX('Model 1'!EMBLEMFac21Fac18,MATCH(I314,'Model 1'!$A$80:$A$109,1),MATCH($D$4,'Model 1'!$C$79:$F$79,0))</f>
        <v>0.8512053780955311</v>
      </c>
      <c r="P314" s="16">
        <f t="shared" ref="P314:Q314" si="1130">P313</f>
        <v>0.96967377967050727</v>
      </c>
      <c r="Q314" s="16">
        <f t="shared" si="1130"/>
        <v>0.98034764327780921</v>
      </c>
      <c r="R314" s="16">
        <f t="shared" ref="R314" si="1131">R313</f>
        <v>1.004679405109753</v>
      </c>
      <c r="S314" s="16">
        <f>IFERROR(INDEX('Model 1'!EMBLEMFac21Fac26,MATCH(H314,'Model 1'!$H$203:$H$324,0),MATCH($D$4,'Model 1'!$C$202:$F$202,0)),S313)</f>
        <v>1.2348455492762502</v>
      </c>
      <c r="T314" s="16">
        <f t="shared" si="913"/>
        <v>0.52859396983520879</v>
      </c>
      <c r="V314" s="34">
        <f t="shared" si="967"/>
        <v>26</v>
      </c>
    </row>
    <row r="315" spans="7:22" x14ac:dyDescent="0.3">
      <c r="G315" s="18">
        <f t="shared" si="962"/>
        <v>105</v>
      </c>
      <c r="H315" s="5" t="s">
        <v>578</v>
      </c>
      <c r="I315" s="33">
        <f>IF('Model 1'!$B$330="C",$B$5*(1+'Model 1'!$B$329)^(V315-1),IF('Model 1'!$B$330="S",$B$5*(1+'Model 1'!$B$329*(V315-1)),$B$5))</f>
        <v>628.13337889626416</v>
      </c>
      <c r="J315" s="16">
        <f t="shared" ref="J315:K315" si="1132">J314</f>
        <v>0.52347225741415115</v>
      </c>
      <c r="K315" s="16">
        <f t="shared" si="1132"/>
        <v>0.96916776256557036</v>
      </c>
      <c r="L315" s="16">
        <f t="shared" ref="L315:M315" si="1133">L314</f>
        <v>0.98624335465829094</v>
      </c>
      <c r="M315" s="16">
        <f t="shared" si="1133"/>
        <v>1.8351169303884849</v>
      </c>
      <c r="N315" s="16">
        <f>INDEX('Model 1'!EMBLEMFac9Fac18,MATCH(I315,'Model 1'!$A$45:$A$74,1),MATCH($D$5,'Model 1'!$C$44:$G$44,0))</f>
        <v>0.57345782300694315</v>
      </c>
      <c r="O315" s="16">
        <f>INDEX('Model 1'!EMBLEMFac21Fac18,MATCH(I315,'Model 1'!$A$80:$A$109,1),MATCH($D$4,'Model 1'!$C$79:$F$79,0))</f>
        <v>0.8512053780955311</v>
      </c>
      <c r="P315" s="16">
        <f t="shared" ref="P315:Q315" si="1134">P314</f>
        <v>0.96967377967050727</v>
      </c>
      <c r="Q315" s="16">
        <f t="shared" si="1134"/>
        <v>0.98034764327780921</v>
      </c>
      <c r="R315" s="16">
        <f t="shared" ref="R315" si="1135">R314</f>
        <v>1.004679405109753</v>
      </c>
      <c r="S315" s="16">
        <f>IFERROR(INDEX('Model 1'!EMBLEMFac21Fac26,MATCH(H315,'Model 1'!$H$203:$H$324,0),MATCH($D$4,'Model 1'!$C$202:$F$202,0)),S314)</f>
        <v>1.2348455492762502</v>
      </c>
      <c r="T315" s="16">
        <f t="shared" si="913"/>
        <v>0.52859396983520879</v>
      </c>
      <c r="V315" s="34">
        <f t="shared" si="967"/>
        <v>26</v>
      </c>
    </row>
    <row r="316" spans="7:22" x14ac:dyDescent="0.3">
      <c r="G316" s="18">
        <f t="shared" si="962"/>
        <v>106</v>
      </c>
      <c r="H316" s="5" t="s">
        <v>579</v>
      </c>
      <c r="I316" s="33">
        <f>IF('Model 1'!$B$330="C",$B$5*(1+'Model 1'!$B$329)^(V316-1),IF('Model 1'!$B$330="S",$B$5*(1+'Model 1'!$B$329*(V316-1)),$B$5))</f>
        <v>646.97738026315221</v>
      </c>
      <c r="J316" s="16">
        <f t="shared" ref="J316:K316" si="1136">J315</f>
        <v>0.52347225741415115</v>
      </c>
      <c r="K316" s="16">
        <f t="shared" si="1136"/>
        <v>0.96916776256557036</v>
      </c>
      <c r="L316" s="16">
        <f t="shared" ref="L316:M316" si="1137">L315</f>
        <v>0.98624335465829094</v>
      </c>
      <c r="M316" s="16">
        <f t="shared" si="1137"/>
        <v>1.8351169303884849</v>
      </c>
      <c r="N316" s="16">
        <f>INDEX('Model 1'!EMBLEMFac9Fac18,MATCH(I316,'Model 1'!$A$45:$A$74,1),MATCH($D$5,'Model 1'!$C$44:$G$44,0))</f>
        <v>0.57345782300694315</v>
      </c>
      <c r="O316" s="16">
        <f>INDEX('Model 1'!EMBLEMFac21Fac18,MATCH(I316,'Model 1'!$A$80:$A$109,1),MATCH($D$4,'Model 1'!$C$79:$F$79,0))</f>
        <v>0.8512053780955311</v>
      </c>
      <c r="P316" s="16">
        <f t="shared" ref="P316:Q316" si="1138">P315</f>
        <v>0.96967377967050727</v>
      </c>
      <c r="Q316" s="16">
        <f t="shared" si="1138"/>
        <v>0.98034764327780921</v>
      </c>
      <c r="R316" s="16">
        <f t="shared" ref="R316" si="1139">R315</f>
        <v>1.004679405109753</v>
      </c>
      <c r="S316" s="16">
        <f>IFERROR(INDEX('Model 1'!EMBLEMFac21Fac26,MATCH(H316,'Model 1'!$H$203:$H$324,0),MATCH($D$4,'Model 1'!$C$202:$F$202,0)),S315)</f>
        <v>1.2348455492762502</v>
      </c>
      <c r="T316" s="16">
        <f t="shared" si="913"/>
        <v>0.52859396983520879</v>
      </c>
      <c r="V316" s="34">
        <f t="shared" si="967"/>
        <v>27</v>
      </c>
    </row>
    <row r="317" spans="7:22" x14ac:dyDescent="0.3">
      <c r="G317" s="18">
        <f t="shared" si="962"/>
        <v>106</v>
      </c>
      <c r="H317" s="5" t="s">
        <v>580</v>
      </c>
      <c r="I317" s="33">
        <f>IF('Model 1'!$B$330="C",$B$5*(1+'Model 1'!$B$329)^(V317-1),IF('Model 1'!$B$330="S",$B$5*(1+'Model 1'!$B$329*(V317-1)),$B$5))</f>
        <v>646.97738026315221</v>
      </c>
      <c r="J317" s="16">
        <f t="shared" ref="J317:K317" si="1140">J316</f>
        <v>0.52347225741415115</v>
      </c>
      <c r="K317" s="16">
        <f t="shared" si="1140"/>
        <v>0.96916776256557036</v>
      </c>
      <c r="L317" s="16">
        <f t="shared" ref="L317:M317" si="1141">L316</f>
        <v>0.98624335465829094</v>
      </c>
      <c r="M317" s="16">
        <f t="shared" si="1141"/>
        <v>1.8351169303884849</v>
      </c>
      <c r="N317" s="16">
        <f>INDEX('Model 1'!EMBLEMFac9Fac18,MATCH(I317,'Model 1'!$A$45:$A$74,1),MATCH($D$5,'Model 1'!$C$44:$G$44,0))</f>
        <v>0.57345782300694315</v>
      </c>
      <c r="O317" s="16">
        <f>INDEX('Model 1'!EMBLEMFac21Fac18,MATCH(I317,'Model 1'!$A$80:$A$109,1),MATCH($D$4,'Model 1'!$C$79:$F$79,0))</f>
        <v>0.8512053780955311</v>
      </c>
      <c r="P317" s="16">
        <f t="shared" ref="P317:Q317" si="1142">P316</f>
        <v>0.96967377967050727</v>
      </c>
      <c r="Q317" s="16">
        <f t="shared" si="1142"/>
        <v>0.98034764327780921</v>
      </c>
      <c r="R317" s="16">
        <f t="shared" ref="R317" si="1143">R316</f>
        <v>1.004679405109753</v>
      </c>
      <c r="S317" s="16">
        <f>IFERROR(INDEX('Model 1'!EMBLEMFac21Fac26,MATCH(H317,'Model 1'!$H$203:$H$324,0),MATCH($D$4,'Model 1'!$C$202:$F$202,0)),S316)</f>
        <v>1.2348455492762502</v>
      </c>
      <c r="T317" s="16">
        <f t="shared" si="913"/>
        <v>0.52859396983520879</v>
      </c>
      <c r="V317" s="34">
        <f t="shared" si="967"/>
        <v>27</v>
      </c>
    </row>
    <row r="318" spans="7:22" x14ac:dyDescent="0.3">
      <c r="G318" s="18">
        <f t="shared" si="962"/>
        <v>106</v>
      </c>
      <c r="H318" s="5" t="s">
        <v>581</v>
      </c>
      <c r="I318" s="33">
        <f>IF('Model 1'!$B$330="C",$B$5*(1+'Model 1'!$B$329)^(V318-1),IF('Model 1'!$B$330="S",$B$5*(1+'Model 1'!$B$329*(V318-1)),$B$5))</f>
        <v>646.97738026315221</v>
      </c>
      <c r="J318" s="16">
        <f t="shared" ref="J318:K318" si="1144">J317</f>
        <v>0.52347225741415115</v>
      </c>
      <c r="K318" s="16">
        <f t="shared" si="1144"/>
        <v>0.96916776256557036</v>
      </c>
      <c r="L318" s="16">
        <f t="shared" ref="L318:M318" si="1145">L317</f>
        <v>0.98624335465829094</v>
      </c>
      <c r="M318" s="16">
        <f t="shared" si="1145"/>
        <v>1.8351169303884849</v>
      </c>
      <c r="N318" s="16">
        <f>INDEX('Model 1'!EMBLEMFac9Fac18,MATCH(I318,'Model 1'!$A$45:$A$74,1),MATCH($D$5,'Model 1'!$C$44:$G$44,0))</f>
        <v>0.57345782300694315</v>
      </c>
      <c r="O318" s="16">
        <f>INDEX('Model 1'!EMBLEMFac21Fac18,MATCH(I318,'Model 1'!$A$80:$A$109,1),MATCH($D$4,'Model 1'!$C$79:$F$79,0))</f>
        <v>0.8512053780955311</v>
      </c>
      <c r="P318" s="16">
        <f t="shared" ref="P318:Q318" si="1146">P317</f>
        <v>0.96967377967050727</v>
      </c>
      <c r="Q318" s="16">
        <f t="shared" si="1146"/>
        <v>0.98034764327780921</v>
      </c>
      <c r="R318" s="16">
        <f t="shared" ref="R318" si="1147">R317</f>
        <v>1.004679405109753</v>
      </c>
      <c r="S318" s="16">
        <f>IFERROR(INDEX('Model 1'!EMBLEMFac21Fac26,MATCH(H318,'Model 1'!$H$203:$H$324,0),MATCH($D$4,'Model 1'!$C$202:$F$202,0)),S317)</f>
        <v>1.2348455492762502</v>
      </c>
      <c r="T318" s="16">
        <f t="shared" si="913"/>
        <v>0.52859396983520879</v>
      </c>
      <c r="V318" s="34">
        <f t="shared" si="967"/>
        <v>27</v>
      </c>
    </row>
    <row r="319" spans="7:22" x14ac:dyDescent="0.3">
      <c r="G319" s="18">
        <f t="shared" si="962"/>
        <v>106</v>
      </c>
      <c r="H319" s="5" t="s">
        <v>582</v>
      </c>
      <c r="I319" s="33">
        <f>IF('Model 1'!$B$330="C",$B$5*(1+'Model 1'!$B$329)^(V319-1),IF('Model 1'!$B$330="S",$B$5*(1+'Model 1'!$B$329*(V319-1)),$B$5))</f>
        <v>646.97738026315221</v>
      </c>
      <c r="J319" s="16">
        <f t="shared" ref="J319:K319" si="1148">J318</f>
        <v>0.52347225741415115</v>
      </c>
      <c r="K319" s="16">
        <f t="shared" si="1148"/>
        <v>0.96916776256557036</v>
      </c>
      <c r="L319" s="16">
        <f t="shared" ref="L319:M319" si="1149">L318</f>
        <v>0.98624335465829094</v>
      </c>
      <c r="M319" s="16">
        <f t="shared" si="1149"/>
        <v>1.8351169303884849</v>
      </c>
      <c r="N319" s="16">
        <f>INDEX('Model 1'!EMBLEMFac9Fac18,MATCH(I319,'Model 1'!$A$45:$A$74,1),MATCH($D$5,'Model 1'!$C$44:$G$44,0))</f>
        <v>0.57345782300694315</v>
      </c>
      <c r="O319" s="16">
        <f>INDEX('Model 1'!EMBLEMFac21Fac18,MATCH(I319,'Model 1'!$A$80:$A$109,1),MATCH($D$4,'Model 1'!$C$79:$F$79,0))</f>
        <v>0.8512053780955311</v>
      </c>
      <c r="P319" s="16">
        <f t="shared" ref="P319:Q319" si="1150">P318</f>
        <v>0.96967377967050727</v>
      </c>
      <c r="Q319" s="16">
        <f t="shared" si="1150"/>
        <v>0.98034764327780921</v>
      </c>
      <c r="R319" s="16">
        <f t="shared" ref="R319" si="1151">R318</f>
        <v>1.004679405109753</v>
      </c>
      <c r="S319" s="16">
        <f>IFERROR(INDEX('Model 1'!EMBLEMFac21Fac26,MATCH(H319,'Model 1'!$H$203:$H$324,0),MATCH($D$4,'Model 1'!$C$202:$F$202,0)),S318)</f>
        <v>1.2348455492762502</v>
      </c>
      <c r="T319" s="16">
        <f t="shared" si="913"/>
        <v>0.52859396983520879</v>
      </c>
      <c r="V319" s="34">
        <f t="shared" si="967"/>
        <v>27</v>
      </c>
    </row>
    <row r="320" spans="7:22" x14ac:dyDescent="0.3">
      <c r="G320" s="18">
        <f t="shared" si="962"/>
        <v>106</v>
      </c>
      <c r="H320" s="5" t="s">
        <v>583</v>
      </c>
      <c r="I320" s="33">
        <f>IF('Model 1'!$B$330="C",$B$5*(1+'Model 1'!$B$329)^(V320-1),IF('Model 1'!$B$330="S",$B$5*(1+'Model 1'!$B$329*(V320-1)),$B$5))</f>
        <v>646.97738026315221</v>
      </c>
      <c r="J320" s="16">
        <f t="shared" ref="J320:K320" si="1152">J319</f>
        <v>0.52347225741415115</v>
      </c>
      <c r="K320" s="16">
        <f t="shared" si="1152"/>
        <v>0.96916776256557036</v>
      </c>
      <c r="L320" s="16">
        <f t="shared" ref="L320:M320" si="1153">L319</f>
        <v>0.98624335465829094</v>
      </c>
      <c r="M320" s="16">
        <f t="shared" si="1153"/>
        <v>1.8351169303884849</v>
      </c>
      <c r="N320" s="16">
        <f>INDEX('Model 1'!EMBLEMFac9Fac18,MATCH(I320,'Model 1'!$A$45:$A$74,1),MATCH($D$5,'Model 1'!$C$44:$G$44,0))</f>
        <v>0.57345782300694315</v>
      </c>
      <c r="O320" s="16">
        <f>INDEX('Model 1'!EMBLEMFac21Fac18,MATCH(I320,'Model 1'!$A$80:$A$109,1),MATCH($D$4,'Model 1'!$C$79:$F$79,0))</f>
        <v>0.8512053780955311</v>
      </c>
      <c r="P320" s="16">
        <f t="shared" ref="P320:Q320" si="1154">P319</f>
        <v>0.96967377967050727</v>
      </c>
      <c r="Q320" s="16">
        <f t="shared" si="1154"/>
        <v>0.98034764327780921</v>
      </c>
      <c r="R320" s="16">
        <f t="shared" ref="R320" si="1155">R319</f>
        <v>1.004679405109753</v>
      </c>
      <c r="S320" s="16">
        <f>IFERROR(INDEX('Model 1'!EMBLEMFac21Fac26,MATCH(H320,'Model 1'!$H$203:$H$324,0),MATCH($D$4,'Model 1'!$C$202:$F$202,0)),S319)</f>
        <v>1.2348455492762502</v>
      </c>
      <c r="T320" s="16">
        <f t="shared" si="913"/>
        <v>0.52859396983520879</v>
      </c>
      <c r="V320" s="34">
        <f t="shared" si="967"/>
        <v>27</v>
      </c>
    </row>
    <row r="321" spans="7:22" x14ac:dyDescent="0.3">
      <c r="G321" s="18">
        <f t="shared" si="962"/>
        <v>106</v>
      </c>
      <c r="H321" s="5" t="s">
        <v>584</v>
      </c>
      <c r="I321" s="33">
        <f>IF('Model 1'!$B$330="C",$B$5*(1+'Model 1'!$B$329)^(V321-1),IF('Model 1'!$B$330="S",$B$5*(1+'Model 1'!$B$329*(V321-1)),$B$5))</f>
        <v>646.97738026315221</v>
      </c>
      <c r="J321" s="16">
        <f t="shared" ref="J321:K321" si="1156">J320</f>
        <v>0.52347225741415115</v>
      </c>
      <c r="K321" s="16">
        <f t="shared" si="1156"/>
        <v>0.96916776256557036</v>
      </c>
      <c r="L321" s="16">
        <f t="shared" ref="L321:M321" si="1157">L320</f>
        <v>0.98624335465829094</v>
      </c>
      <c r="M321" s="16">
        <f t="shared" si="1157"/>
        <v>1.8351169303884849</v>
      </c>
      <c r="N321" s="16">
        <f>INDEX('Model 1'!EMBLEMFac9Fac18,MATCH(I321,'Model 1'!$A$45:$A$74,1),MATCH($D$5,'Model 1'!$C$44:$G$44,0))</f>
        <v>0.57345782300694315</v>
      </c>
      <c r="O321" s="16">
        <f>INDEX('Model 1'!EMBLEMFac21Fac18,MATCH(I321,'Model 1'!$A$80:$A$109,1),MATCH($D$4,'Model 1'!$C$79:$F$79,0))</f>
        <v>0.8512053780955311</v>
      </c>
      <c r="P321" s="16">
        <f t="shared" ref="P321:Q321" si="1158">P320</f>
        <v>0.96967377967050727</v>
      </c>
      <c r="Q321" s="16">
        <f t="shared" si="1158"/>
        <v>0.98034764327780921</v>
      </c>
      <c r="R321" s="16">
        <f t="shared" ref="R321" si="1159">R320</f>
        <v>1.004679405109753</v>
      </c>
      <c r="S321" s="16">
        <f>IFERROR(INDEX('Model 1'!EMBLEMFac21Fac26,MATCH(H321,'Model 1'!$H$203:$H$324,0),MATCH($D$4,'Model 1'!$C$202:$F$202,0)),S320)</f>
        <v>1.2348455492762502</v>
      </c>
      <c r="T321" s="16">
        <f t="shared" si="913"/>
        <v>0.52859396983520879</v>
      </c>
      <c r="V321" s="34">
        <f t="shared" si="967"/>
        <v>27</v>
      </c>
    </row>
    <row r="322" spans="7:22" x14ac:dyDescent="0.3">
      <c r="G322" s="18">
        <f t="shared" si="962"/>
        <v>106</v>
      </c>
      <c r="H322" s="5" t="s">
        <v>585</v>
      </c>
      <c r="I322" s="33">
        <f>IF('Model 1'!$B$330="C",$B$5*(1+'Model 1'!$B$329)^(V322-1),IF('Model 1'!$B$330="S",$B$5*(1+'Model 1'!$B$329*(V322-1)),$B$5))</f>
        <v>646.97738026315221</v>
      </c>
      <c r="J322" s="16">
        <f t="shared" ref="J322:K322" si="1160">J321</f>
        <v>0.52347225741415115</v>
      </c>
      <c r="K322" s="16">
        <f t="shared" si="1160"/>
        <v>0.96916776256557036</v>
      </c>
      <c r="L322" s="16">
        <f t="shared" ref="L322:M322" si="1161">L321</f>
        <v>0.98624335465829094</v>
      </c>
      <c r="M322" s="16">
        <f t="shared" si="1161"/>
        <v>1.8351169303884849</v>
      </c>
      <c r="N322" s="16">
        <f>INDEX('Model 1'!EMBLEMFac9Fac18,MATCH(I322,'Model 1'!$A$45:$A$74,1),MATCH($D$5,'Model 1'!$C$44:$G$44,0))</f>
        <v>0.57345782300694315</v>
      </c>
      <c r="O322" s="16">
        <f>INDEX('Model 1'!EMBLEMFac21Fac18,MATCH(I322,'Model 1'!$A$80:$A$109,1),MATCH($D$4,'Model 1'!$C$79:$F$79,0))</f>
        <v>0.8512053780955311</v>
      </c>
      <c r="P322" s="16">
        <f t="shared" ref="P322:Q322" si="1162">P321</f>
        <v>0.96967377967050727</v>
      </c>
      <c r="Q322" s="16">
        <f t="shared" si="1162"/>
        <v>0.98034764327780921</v>
      </c>
      <c r="R322" s="16">
        <f t="shared" ref="R322" si="1163">R321</f>
        <v>1.004679405109753</v>
      </c>
      <c r="S322" s="16">
        <f>IFERROR(INDEX('Model 1'!EMBLEMFac21Fac26,MATCH(H322,'Model 1'!$H$203:$H$324,0),MATCH($D$4,'Model 1'!$C$202:$F$202,0)),S321)</f>
        <v>1.2348455492762502</v>
      </c>
      <c r="T322" s="16">
        <f t="shared" si="913"/>
        <v>0.52859396983520879</v>
      </c>
      <c r="V322" s="34">
        <f t="shared" si="967"/>
        <v>27</v>
      </c>
    </row>
    <row r="323" spans="7:22" x14ac:dyDescent="0.3">
      <c r="G323" s="18">
        <f t="shared" si="962"/>
        <v>106</v>
      </c>
      <c r="H323" s="5" t="s">
        <v>586</v>
      </c>
      <c r="I323" s="33">
        <f>IF('Model 1'!$B$330="C",$B$5*(1+'Model 1'!$B$329)^(V323-1),IF('Model 1'!$B$330="S",$B$5*(1+'Model 1'!$B$329*(V323-1)),$B$5))</f>
        <v>646.97738026315221</v>
      </c>
      <c r="J323" s="16">
        <f t="shared" ref="J323:K323" si="1164">J322</f>
        <v>0.52347225741415115</v>
      </c>
      <c r="K323" s="16">
        <f t="shared" si="1164"/>
        <v>0.96916776256557036</v>
      </c>
      <c r="L323" s="16">
        <f t="shared" ref="L323:M323" si="1165">L322</f>
        <v>0.98624335465829094</v>
      </c>
      <c r="M323" s="16">
        <f t="shared" si="1165"/>
        <v>1.8351169303884849</v>
      </c>
      <c r="N323" s="16">
        <f>INDEX('Model 1'!EMBLEMFac9Fac18,MATCH(I323,'Model 1'!$A$45:$A$74,1),MATCH($D$5,'Model 1'!$C$44:$G$44,0))</f>
        <v>0.57345782300694315</v>
      </c>
      <c r="O323" s="16">
        <f>INDEX('Model 1'!EMBLEMFac21Fac18,MATCH(I323,'Model 1'!$A$80:$A$109,1),MATCH($D$4,'Model 1'!$C$79:$F$79,0))</f>
        <v>0.8512053780955311</v>
      </c>
      <c r="P323" s="16">
        <f t="shared" ref="P323:Q323" si="1166">P322</f>
        <v>0.96967377967050727</v>
      </c>
      <c r="Q323" s="16">
        <f t="shared" si="1166"/>
        <v>0.98034764327780921</v>
      </c>
      <c r="R323" s="16">
        <f t="shared" ref="R323" si="1167">R322</f>
        <v>1.004679405109753</v>
      </c>
      <c r="S323" s="16">
        <f>IFERROR(INDEX('Model 1'!EMBLEMFac21Fac26,MATCH(H323,'Model 1'!$H$203:$H$324,0),MATCH($D$4,'Model 1'!$C$202:$F$202,0)),S322)</f>
        <v>1.2348455492762502</v>
      </c>
      <c r="T323" s="16">
        <f t="shared" si="913"/>
        <v>0.52859396983520879</v>
      </c>
      <c r="V323" s="34">
        <f t="shared" si="967"/>
        <v>27</v>
      </c>
    </row>
    <row r="324" spans="7:22" x14ac:dyDescent="0.3">
      <c r="G324" s="18">
        <f t="shared" si="962"/>
        <v>106</v>
      </c>
      <c r="H324" s="5" t="s">
        <v>587</v>
      </c>
      <c r="I324" s="33">
        <f>IF('Model 1'!$B$330="C",$B$5*(1+'Model 1'!$B$329)^(V324-1),IF('Model 1'!$B$330="S",$B$5*(1+'Model 1'!$B$329*(V324-1)),$B$5))</f>
        <v>646.97738026315221</v>
      </c>
      <c r="J324" s="16">
        <f t="shared" ref="J324:K324" si="1168">J323</f>
        <v>0.52347225741415115</v>
      </c>
      <c r="K324" s="16">
        <f t="shared" si="1168"/>
        <v>0.96916776256557036</v>
      </c>
      <c r="L324" s="16">
        <f t="shared" ref="L324:M324" si="1169">L323</f>
        <v>0.98624335465829094</v>
      </c>
      <c r="M324" s="16">
        <f t="shared" si="1169"/>
        <v>1.8351169303884849</v>
      </c>
      <c r="N324" s="16">
        <f>INDEX('Model 1'!EMBLEMFac9Fac18,MATCH(I324,'Model 1'!$A$45:$A$74,1),MATCH($D$5,'Model 1'!$C$44:$G$44,0))</f>
        <v>0.57345782300694315</v>
      </c>
      <c r="O324" s="16">
        <f>INDEX('Model 1'!EMBLEMFac21Fac18,MATCH(I324,'Model 1'!$A$80:$A$109,1),MATCH($D$4,'Model 1'!$C$79:$F$79,0))</f>
        <v>0.8512053780955311</v>
      </c>
      <c r="P324" s="16">
        <f t="shared" ref="P324:Q324" si="1170">P323</f>
        <v>0.96967377967050727</v>
      </c>
      <c r="Q324" s="16">
        <f t="shared" si="1170"/>
        <v>0.98034764327780921</v>
      </c>
      <c r="R324" s="16">
        <f t="shared" ref="R324" si="1171">R323</f>
        <v>1.004679405109753</v>
      </c>
      <c r="S324" s="16">
        <f>IFERROR(INDEX('Model 1'!EMBLEMFac21Fac26,MATCH(H324,'Model 1'!$H$203:$H$324,0),MATCH($D$4,'Model 1'!$C$202:$F$202,0)),S323)</f>
        <v>1.2348455492762502</v>
      </c>
      <c r="T324" s="16">
        <f t="shared" ref="T324:T363" si="1172">MIN(1,PRODUCT(J324:S324))</f>
        <v>0.52859396983520879</v>
      </c>
      <c r="V324" s="34">
        <f t="shared" si="967"/>
        <v>27</v>
      </c>
    </row>
    <row r="325" spans="7:22" x14ac:dyDescent="0.3">
      <c r="G325" s="18">
        <f t="shared" si="962"/>
        <v>106</v>
      </c>
      <c r="H325" s="5" t="s">
        <v>588</v>
      </c>
      <c r="I325" s="33">
        <f>IF('Model 1'!$B$330="C",$B$5*(1+'Model 1'!$B$329)^(V325-1),IF('Model 1'!$B$330="S",$B$5*(1+'Model 1'!$B$329*(V325-1)),$B$5))</f>
        <v>646.97738026315221</v>
      </c>
      <c r="J325" s="16">
        <f t="shared" ref="J325:K325" si="1173">J324</f>
        <v>0.52347225741415115</v>
      </c>
      <c r="K325" s="16">
        <f t="shared" si="1173"/>
        <v>0.96916776256557036</v>
      </c>
      <c r="L325" s="16">
        <f t="shared" ref="L325:M325" si="1174">L324</f>
        <v>0.98624335465829094</v>
      </c>
      <c r="M325" s="16">
        <f t="shared" si="1174"/>
        <v>1.8351169303884849</v>
      </c>
      <c r="N325" s="16">
        <f>INDEX('Model 1'!EMBLEMFac9Fac18,MATCH(I325,'Model 1'!$A$45:$A$74,1),MATCH($D$5,'Model 1'!$C$44:$G$44,0))</f>
        <v>0.57345782300694315</v>
      </c>
      <c r="O325" s="16">
        <f>INDEX('Model 1'!EMBLEMFac21Fac18,MATCH(I325,'Model 1'!$A$80:$A$109,1),MATCH($D$4,'Model 1'!$C$79:$F$79,0))</f>
        <v>0.8512053780955311</v>
      </c>
      <c r="P325" s="16">
        <f t="shared" ref="P325:Q325" si="1175">P324</f>
        <v>0.96967377967050727</v>
      </c>
      <c r="Q325" s="16">
        <f t="shared" si="1175"/>
        <v>0.98034764327780921</v>
      </c>
      <c r="R325" s="16">
        <f t="shared" ref="R325" si="1176">R324</f>
        <v>1.004679405109753</v>
      </c>
      <c r="S325" s="16">
        <f>IFERROR(INDEX('Model 1'!EMBLEMFac21Fac26,MATCH(H325,'Model 1'!$H$203:$H$324,0),MATCH($D$4,'Model 1'!$C$202:$F$202,0)),S324)</f>
        <v>1.2348455492762502</v>
      </c>
      <c r="T325" s="16">
        <f t="shared" si="1172"/>
        <v>0.52859396983520879</v>
      </c>
      <c r="V325" s="34">
        <f t="shared" si="967"/>
        <v>27</v>
      </c>
    </row>
    <row r="326" spans="7:22" x14ac:dyDescent="0.3">
      <c r="G326" s="18">
        <f t="shared" si="962"/>
        <v>106</v>
      </c>
      <c r="H326" s="5" t="s">
        <v>589</v>
      </c>
      <c r="I326" s="33">
        <f>IF('Model 1'!$B$330="C",$B$5*(1+'Model 1'!$B$329)^(V326-1),IF('Model 1'!$B$330="S",$B$5*(1+'Model 1'!$B$329*(V326-1)),$B$5))</f>
        <v>646.97738026315221</v>
      </c>
      <c r="J326" s="16">
        <f t="shared" ref="J326:K326" si="1177">J325</f>
        <v>0.52347225741415115</v>
      </c>
      <c r="K326" s="16">
        <f t="shared" si="1177"/>
        <v>0.96916776256557036</v>
      </c>
      <c r="L326" s="16">
        <f t="shared" ref="L326:M326" si="1178">L325</f>
        <v>0.98624335465829094</v>
      </c>
      <c r="M326" s="16">
        <f t="shared" si="1178"/>
        <v>1.8351169303884849</v>
      </c>
      <c r="N326" s="16">
        <f>INDEX('Model 1'!EMBLEMFac9Fac18,MATCH(I326,'Model 1'!$A$45:$A$74,1),MATCH($D$5,'Model 1'!$C$44:$G$44,0))</f>
        <v>0.57345782300694315</v>
      </c>
      <c r="O326" s="16">
        <f>INDEX('Model 1'!EMBLEMFac21Fac18,MATCH(I326,'Model 1'!$A$80:$A$109,1),MATCH($D$4,'Model 1'!$C$79:$F$79,0))</f>
        <v>0.8512053780955311</v>
      </c>
      <c r="P326" s="16">
        <f t="shared" ref="P326:Q326" si="1179">P325</f>
        <v>0.96967377967050727</v>
      </c>
      <c r="Q326" s="16">
        <f t="shared" si="1179"/>
        <v>0.98034764327780921</v>
      </c>
      <c r="R326" s="16">
        <f t="shared" ref="R326" si="1180">R325</f>
        <v>1.004679405109753</v>
      </c>
      <c r="S326" s="16">
        <f>IFERROR(INDEX('Model 1'!EMBLEMFac21Fac26,MATCH(H326,'Model 1'!$H$203:$H$324,0),MATCH($D$4,'Model 1'!$C$202:$F$202,0)),S325)</f>
        <v>1.2348455492762502</v>
      </c>
      <c r="T326" s="16">
        <f t="shared" si="1172"/>
        <v>0.52859396983520879</v>
      </c>
      <c r="V326" s="34">
        <f t="shared" si="967"/>
        <v>27</v>
      </c>
    </row>
    <row r="327" spans="7:22" x14ac:dyDescent="0.3">
      <c r="G327" s="18">
        <f t="shared" si="962"/>
        <v>106</v>
      </c>
      <c r="H327" s="5" t="s">
        <v>590</v>
      </c>
      <c r="I327" s="33">
        <f>IF('Model 1'!$B$330="C",$B$5*(1+'Model 1'!$B$329)^(V327-1),IF('Model 1'!$B$330="S",$B$5*(1+'Model 1'!$B$329*(V327-1)),$B$5))</f>
        <v>646.97738026315221</v>
      </c>
      <c r="J327" s="16">
        <f t="shared" ref="J327:K327" si="1181">J326</f>
        <v>0.52347225741415115</v>
      </c>
      <c r="K327" s="16">
        <f t="shared" si="1181"/>
        <v>0.96916776256557036</v>
      </c>
      <c r="L327" s="16">
        <f t="shared" ref="L327:M327" si="1182">L326</f>
        <v>0.98624335465829094</v>
      </c>
      <c r="M327" s="16">
        <f t="shared" si="1182"/>
        <v>1.8351169303884849</v>
      </c>
      <c r="N327" s="16">
        <f>INDEX('Model 1'!EMBLEMFac9Fac18,MATCH(I327,'Model 1'!$A$45:$A$74,1),MATCH($D$5,'Model 1'!$C$44:$G$44,0))</f>
        <v>0.57345782300694315</v>
      </c>
      <c r="O327" s="16">
        <f>INDEX('Model 1'!EMBLEMFac21Fac18,MATCH(I327,'Model 1'!$A$80:$A$109,1),MATCH($D$4,'Model 1'!$C$79:$F$79,0))</f>
        <v>0.8512053780955311</v>
      </c>
      <c r="P327" s="16">
        <f t="shared" ref="P327:Q327" si="1183">P326</f>
        <v>0.96967377967050727</v>
      </c>
      <c r="Q327" s="16">
        <f t="shared" si="1183"/>
        <v>0.98034764327780921</v>
      </c>
      <c r="R327" s="16">
        <f t="shared" ref="R327" si="1184">R326</f>
        <v>1.004679405109753</v>
      </c>
      <c r="S327" s="16">
        <f>IFERROR(INDEX('Model 1'!EMBLEMFac21Fac26,MATCH(H327,'Model 1'!$H$203:$H$324,0),MATCH($D$4,'Model 1'!$C$202:$F$202,0)),S326)</f>
        <v>1.2348455492762502</v>
      </c>
      <c r="T327" s="16">
        <f t="shared" si="1172"/>
        <v>0.52859396983520879</v>
      </c>
      <c r="V327" s="34">
        <f t="shared" si="967"/>
        <v>27</v>
      </c>
    </row>
    <row r="328" spans="7:22" x14ac:dyDescent="0.3">
      <c r="G328" s="18">
        <f t="shared" si="962"/>
        <v>107</v>
      </c>
      <c r="H328" s="5" t="s">
        <v>591</v>
      </c>
      <c r="I328" s="33">
        <f>IF('Model 1'!$B$330="C",$B$5*(1+'Model 1'!$B$329)^(V328-1),IF('Model 1'!$B$330="S",$B$5*(1+'Model 1'!$B$329*(V328-1)),$B$5))</f>
        <v>666.38670167104669</v>
      </c>
      <c r="J328" s="16">
        <f t="shared" ref="J328:K328" si="1185">J327</f>
        <v>0.52347225741415115</v>
      </c>
      <c r="K328" s="16">
        <f t="shared" si="1185"/>
        <v>0.96916776256557036</v>
      </c>
      <c r="L328" s="16">
        <f t="shared" ref="L328:M328" si="1186">L327</f>
        <v>0.98624335465829094</v>
      </c>
      <c r="M328" s="16">
        <f t="shared" si="1186"/>
        <v>1.8351169303884849</v>
      </c>
      <c r="N328" s="16">
        <f>INDEX('Model 1'!EMBLEMFac9Fac18,MATCH(I328,'Model 1'!$A$45:$A$74,1),MATCH($D$5,'Model 1'!$C$44:$G$44,0))</f>
        <v>0.57345782300694315</v>
      </c>
      <c r="O328" s="16">
        <f>INDEX('Model 1'!EMBLEMFac21Fac18,MATCH(I328,'Model 1'!$A$80:$A$109,1),MATCH($D$4,'Model 1'!$C$79:$F$79,0))</f>
        <v>0.8512053780955311</v>
      </c>
      <c r="P328" s="16">
        <f t="shared" ref="P328:Q328" si="1187">P327</f>
        <v>0.96967377967050727</v>
      </c>
      <c r="Q328" s="16">
        <f t="shared" si="1187"/>
        <v>0.98034764327780921</v>
      </c>
      <c r="R328" s="16">
        <f t="shared" ref="R328" si="1188">R327</f>
        <v>1.004679405109753</v>
      </c>
      <c r="S328" s="16">
        <f>IFERROR(INDEX('Model 1'!EMBLEMFac21Fac26,MATCH(H328,'Model 1'!$H$203:$H$324,0),MATCH($D$4,'Model 1'!$C$202:$F$202,0)),S327)</f>
        <v>1.2348455492762502</v>
      </c>
      <c r="T328" s="16">
        <f t="shared" si="1172"/>
        <v>0.52859396983520879</v>
      </c>
      <c r="V328" s="34">
        <f t="shared" si="967"/>
        <v>28</v>
      </c>
    </row>
    <row r="329" spans="7:22" x14ac:dyDescent="0.3">
      <c r="G329" s="18">
        <f t="shared" si="962"/>
        <v>107</v>
      </c>
      <c r="H329" s="5" t="s">
        <v>592</v>
      </c>
      <c r="I329" s="33">
        <f>IF('Model 1'!$B$330="C",$B$5*(1+'Model 1'!$B$329)^(V329-1),IF('Model 1'!$B$330="S",$B$5*(1+'Model 1'!$B$329*(V329-1)),$B$5))</f>
        <v>666.38670167104669</v>
      </c>
      <c r="J329" s="16">
        <f t="shared" ref="J329:K329" si="1189">J328</f>
        <v>0.52347225741415115</v>
      </c>
      <c r="K329" s="16">
        <f t="shared" si="1189"/>
        <v>0.96916776256557036</v>
      </c>
      <c r="L329" s="16">
        <f t="shared" ref="L329:M329" si="1190">L328</f>
        <v>0.98624335465829094</v>
      </c>
      <c r="M329" s="16">
        <f t="shared" si="1190"/>
        <v>1.8351169303884849</v>
      </c>
      <c r="N329" s="16">
        <f>INDEX('Model 1'!EMBLEMFac9Fac18,MATCH(I329,'Model 1'!$A$45:$A$74,1),MATCH($D$5,'Model 1'!$C$44:$G$44,0))</f>
        <v>0.57345782300694315</v>
      </c>
      <c r="O329" s="16">
        <f>INDEX('Model 1'!EMBLEMFac21Fac18,MATCH(I329,'Model 1'!$A$80:$A$109,1),MATCH($D$4,'Model 1'!$C$79:$F$79,0))</f>
        <v>0.8512053780955311</v>
      </c>
      <c r="P329" s="16">
        <f t="shared" ref="P329:Q329" si="1191">P328</f>
        <v>0.96967377967050727</v>
      </c>
      <c r="Q329" s="16">
        <f t="shared" si="1191"/>
        <v>0.98034764327780921</v>
      </c>
      <c r="R329" s="16">
        <f t="shared" ref="R329" si="1192">R328</f>
        <v>1.004679405109753</v>
      </c>
      <c r="S329" s="16">
        <f>IFERROR(INDEX('Model 1'!EMBLEMFac21Fac26,MATCH(H329,'Model 1'!$H$203:$H$324,0),MATCH($D$4,'Model 1'!$C$202:$F$202,0)),S328)</f>
        <v>1.2348455492762502</v>
      </c>
      <c r="T329" s="16">
        <f t="shared" si="1172"/>
        <v>0.52859396983520879</v>
      </c>
      <c r="V329" s="34">
        <f t="shared" si="967"/>
        <v>28</v>
      </c>
    </row>
    <row r="330" spans="7:22" x14ac:dyDescent="0.3">
      <c r="G330" s="18">
        <f t="shared" si="962"/>
        <v>107</v>
      </c>
      <c r="H330" s="5" t="s">
        <v>593</v>
      </c>
      <c r="I330" s="33">
        <f>IF('Model 1'!$B$330="C",$B$5*(1+'Model 1'!$B$329)^(V330-1),IF('Model 1'!$B$330="S",$B$5*(1+'Model 1'!$B$329*(V330-1)),$B$5))</f>
        <v>666.38670167104669</v>
      </c>
      <c r="J330" s="16">
        <f t="shared" ref="J330:K330" si="1193">J329</f>
        <v>0.52347225741415115</v>
      </c>
      <c r="K330" s="16">
        <f t="shared" si="1193"/>
        <v>0.96916776256557036</v>
      </c>
      <c r="L330" s="16">
        <f t="shared" ref="L330:M330" si="1194">L329</f>
        <v>0.98624335465829094</v>
      </c>
      <c r="M330" s="16">
        <f t="shared" si="1194"/>
        <v>1.8351169303884849</v>
      </c>
      <c r="N330" s="16">
        <f>INDEX('Model 1'!EMBLEMFac9Fac18,MATCH(I330,'Model 1'!$A$45:$A$74,1),MATCH($D$5,'Model 1'!$C$44:$G$44,0))</f>
        <v>0.57345782300694315</v>
      </c>
      <c r="O330" s="16">
        <f>INDEX('Model 1'!EMBLEMFac21Fac18,MATCH(I330,'Model 1'!$A$80:$A$109,1),MATCH($D$4,'Model 1'!$C$79:$F$79,0))</f>
        <v>0.8512053780955311</v>
      </c>
      <c r="P330" s="16">
        <f t="shared" ref="P330:Q330" si="1195">P329</f>
        <v>0.96967377967050727</v>
      </c>
      <c r="Q330" s="16">
        <f t="shared" si="1195"/>
        <v>0.98034764327780921</v>
      </c>
      <c r="R330" s="16">
        <f t="shared" ref="R330" si="1196">R329</f>
        <v>1.004679405109753</v>
      </c>
      <c r="S330" s="16">
        <f>IFERROR(INDEX('Model 1'!EMBLEMFac21Fac26,MATCH(H330,'Model 1'!$H$203:$H$324,0),MATCH($D$4,'Model 1'!$C$202:$F$202,0)),S329)</f>
        <v>1.2348455492762502</v>
      </c>
      <c r="T330" s="16">
        <f t="shared" si="1172"/>
        <v>0.52859396983520879</v>
      </c>
      <c r="V330" s="34">
        <f t="shared" si="967"/>
        <v>28</v>
      </c>
    </row>
    <row r="331" spans="7:22" x14ac:dyDescent="0.3">
      <c r="G331" s="18">
        <f t="shared" si="962"/>
        <v>107</v>
      </c>
      <c r="H331" s="5" t="s">
        <v>594</v>
      </c>
      <c r="I331" s="33">
        <f>IF('Model 1'!$B$330="C",$B$5*(1+'Model 1'!$B$329)^(V331-1),IF('Model 1'!$B$330="S",$B$5*(1+'Model 1'!$B$329*(V331-1)),$B$5))</f>
        <v>666.38670167104669</v>
      </c>
      <c r="J331" s="16">
        <f t="shared" ref="J331:K331" si="1197">J330</f>
        <v>0.52347225741415115</v>
      </c>
      <c r="K331" s="16">
        <f t="shared" si="1197"/>
        <v>0.96916776256557036</v>
      </c>
      <c r="L331" s="16">
        <f t="shared" ref="L331:M331" si="1198">L330</f>
        <v>0.98624335465829094</v>
      </c>
      <c r="M331" s="16">
        <f t="shared" si="1198"/>
        <v>1.8351169303884849</v>
      </c>
      <c r="N331" s="16">
        <f>INDEX('Model 1'!EMBLEMFac9Fac18,MATCH(I331,'Model 1'!$A$45:$A$74,1),MATCH($D$5,'Model 1'!$C$44:$G$44,0))</f>
        <v>0.57345782300694315</v>
      </c>
      <c r="O331" s="16">
        <f>INDEX('Model 1'!EMBLEMFac21Fac18,MATCH(I331,'Model 1'!$A$80:$A$109,1),MATCH($D$4,'Model 1'!$C$79:$F$79,0))</f>
        <v>0.8512053780955311</v>
      </c>
      <c r="P331" s="16">
        <f t="shared" ref="P331:Q331" si="1199">P330</f>
        <v>0.96967377967050727</v>
      </c>
      <c r="Q331" s="16">
        <f t="shared" si="1199"/>
        <v>0.98034764327780921</v>
      </c>
      <c r="R331" s="16">
        <f t="shared" ref="R331" si="1200">R330</f>
        <v>1.004679405109753</v>
      </c>
      <c r="S331" s="16">
        <f>IFERROR(INDEX('Model 1'!EMBLEMFac21Fac26,MATCH(H331,'Model 1'!$H$203:$H$324,0),MATCH($D$4,'Model 1'!$C$202:$F$202,0)),S330)</f>
        <v>1.2348455492762502</v>
      </c>
      <c r="T331" s="16">
        <f t="shared" si="1172"/>
        <v>0.52859396983520879</v>
      </c>
      <c r="V331" s="34">
        <f t="shared" si="967"/>
        <v>28</v>
      </c>
    </row>
    <row r="332" spans="7:22" x14ac:dyDescent="0.3">
      <c r="G332" s="18">
        <f t="shared" si="962"/>
        <v>107</v>
      </c>
      <c r="H332" s="5" t="s">
        <v>595</v>
      </c>
      <c r="I332" s="33">
        <f>IF('Model 1'!$B$330="C",$B$5*(1+'Model 1'!$B$329)^(V332-1),IF('Model 1'!$B$330="S",$B$5*(1+'Model 1'!$B$329*(V332-1)),$B$5))</f>
        <v>666.38670167104669</v>
      </c>
      <c r="J332" s="16">
        <f t="shared" ref="J332:K332" si="1201">J331</f>
        <v>0.52347225741415115</v>
      </c>
      <c r="K332" s="16">
        <f t="shared" si="1201"/>
        <v>0.96916776256557036</v>
      </c>
      <c r="L332" s="16">
        <f t="shared" ref="L332:M332" si="1202">L331</f>
        <v>0.98624335465829094</v>
      </c>
      <c r="M332" s="16">
        <f t="shared" si="1202"/>
        <v>1.8351169303884849</v>
      </c>
      <c r="N332" s="16">
        <f>INDEX('Model 1'!EMBLEMFac9Fac18,MATCH(I332,'Model 1'!$A$45:$A$74,1),MATCH($D$5,'Model 1'!$C$44:$G$44,0))</f>
        <v>0.57345782300694315</v>
      </c>
      <c r="O332" s="16">
        <f>INDEX('Model 1'!EMBLEMFac21Fac18,MATCH(I332,'Model 1'!$A$80:$A$109,1),MATCH($D$4,'Model 1'!$C$79:$F$79,0))</f>
        <v>0.8512053780955311</v>
      </c>
      <c r="P332" s="16">
        <f t="shared" ref="P332:Q332" si="1203">P331</f>
        <v>0.96967377967050727</v>
      </c>
      <c r="Q332" s="16">
        <f t="shared" si="1203"/>
        <v>0.98034764327780921</v>
      </c>
      <c r="R332" s="16">
        <f t="shared" ref="R332" si="1204">R331</f>
        <v>1.004679405109753</v>
      </c>
      <c r="S332" s="16">
        <f>IFERROR(INDEX('Model 1'!EMBLEMFac21Fac26,MATCH(H332,'Model 1'!$H$203:$H$324,0),MATCH($D$4,'Model 1'!$C$202:$F$202,0)),S331)</f>
        <v>1.2348455492762502</v>
      </c>
      <c r="T332" s="16">
        <f t="shared" si="1172"/>
        <v>0.52859396983520879</v>
      </c>
      <c r="V332" s="34">
        <f t="shared" si="967"/>
        <v>28</v>
      </c>
    </row>
    <row r="333" spans="7:22" x14ac:dyDescent="0.3">
      <c r="G333" s="18">
        <f t="shared" si="962"/>
        <v>107</v>
      </c>
      <c r="H333" s="5" t="s">
        <v>596</v>
      </c>
      <c r="I333" s="33">
        <f>IF('Model 1'!$B$330="C",$B$5*(1+'Model 1'!$B$329)^(V333-1),IF('Model 1'!$B$330="S",$B$5*(1+'Model 1'!$B$329*(V333-1)),$B$5))</f>
        <v>666.38670167104669</v>
      </c>
      <c r="J333" s="16">
        <f t="shared" ref="J333:K333" si="1205">J332</f>
        <v>0.52347225741415115</v>
      </c>
      <c r="K333" s="16">
        <f t="shared" si="1205"/>
        <v>0.96916776256557036</v>
      </c>
      <c r="L333" s="16">
        <f t="shared" ref="L333:M333" si="1206">L332</f>
        <v>0.98624335465829094</v>
      </c>
      <c r="M333" s="16">
        <f t="shared" si="1206"/>
        <v>1.8351169303884849</v>
      </c>
      <c r="N333" s="16">
        <f>INDEX('Model 1'!EMBLEMFac9Fac18,MATCH(I333,'Model 1'!$A$45:$A$74,1),MATCH($D$5,'Model 1'!$C$44:$G$44,0))</f>
        <v>0.57345782300694315</v>
      </c>
      <c r="O333" s="16">
        <f>INDEX('Model 1'!EMBLEMFac21Fac18,MATCH(I333,'Model 1'!$A$80:$A$109,1),MATCH($D$4,'Model 1'!$C$79:$F$79,0))</f>
        <v>0.8512053780955311</v>
      </c>
      <c r="P333" s="16">
        <f t="shared" ref="P333:Q333" si="1207">P332</f>
        <v>0.96967377967050727</v>
      </c>
      <c r="Q333" s="16">
        <f t="shared" si="1207"/>
        <v>0.98034764327780921</v>
      </c>
      <c r="R333" s="16">
        <f t="shared" ref="R333" si="1208">R332</f>
        <v>1.004679405109753</v>
      </c>
      <c r="S333" s="16">
        <f>IFERROR(INDEX('Model 1'!EMBLEMFac21Fac26,MATCH(H333,'Model 1'!$H$203:$H$324,0),MATCH($D$4,'Model 1'!$C$202:$F$202,0)),S332)</f>
        <v>1.2348455492762502</v>
      </c>
      <c r="T333" s="16">
        <f t="shared" si="1172"/>
        <v>0.52859396983520879</v>
      </c>
      <c r="V333" s="34">
        <f t="shared" si="967"/>
        <v>28</v>
      </c>
    </row>
    <row r="334" spans="7:22" x14ac:dyDescent="0.3">
      <c r="G334" s="18">
        <f t="shared" si="962"/>
        <v>107</v>
      </c>
      <c r="H334" s="5" t="s">
        <v>597</v>
      </c>
      <c r="I334" s="33">
        <f>IF('Model 1'!$B$330="C",$B$5*(1+'Model 1'!$B$329)^(V334-1),IF('Model 1'!$B$330="S",$B$5*(1+'Model 1'!$B$329*(V334-1)),$B$5))</f>
        <v>666.38670167104669</v>
      </c>
      <c r="J334" s="16">
        <f t="shared" ref="J334:K334" si="1209">J333</f>
        <v>0.52347225741415115</v>
      </c>
      <c r="K334" s="16">
        <f t="shared" si="1209"/>
        <v>0.96916776256557036</v>
      </c>
      <c r="L334" s="16">
        <f t="shared" ref="L334:M334" si="1210">L333</f>
        <v>0.98624335465829094</v>
      </c>
      <c r="M334" s="16">
        <f t="shared" si="1210"/>
        <v>1.8351169303884849</v>
      </c>
      <c r="N334" s="16">
        <f>INDEX('Model 1'!EMBLEMFac9Fac18,MATCH(I334,'Model 1'!$A$45:$A$74,1),MATCH($D$5,'Model 1'!$C$44:$G$44,0))</f>
        <v>0.57345782300694315</v>
      </c>
      <c r="O334" s="16">
        <f>INDEX('Model 1'!EMBLEMFac21Fac18,MATCH(I334,'Model 1'!$A$80:$A$109,1),MATCH($D$4,'Model 1'!$C$79:$F$79,0))</f>
        <v>0.8512053780955311</v>
      </c>
      <c r="P334" s="16">
        <f t="shared" ref="P334:Q334" si="1211">P333</f>
        <v>0.96967377967050727</v>
      </c>
      <c r="Q334" s="16">
        <f t="shared" si="1211"/>
        <v>0.98034764327780921</v>
      </c>
      <c r="R334" s="16">
        <f t="shared" ref="R334" si="1212">R333</f>
        <v>1.004679405109753</v>
      </c>
      <c r="S334" s="16">
        <f>IFERROR(INDEX('Model 1'!EMBLEMFac21Fac26,MATCH(H334,'Model 1'!$H$203:$H$324,0),MATCH($D$4,'Model 1'!$C$202:$F$202,0)),S333)</f>
        <v>1.2348455492762502</v>
      </c>
      <c r="T334" s="16">
        <f t="shared" si="1172"/>
        <v>0.52859396983520879</v>
      </c>
      <c r="V334" s="34">
        <f t="shared" si="967"/>
        <v>28</v>
      </c>
    </row>
    <row r="335" spans="7:22" x14ac:dyDescent="0.3">
      <c r="G335" s="18">
        <f t="shared" si="962"/>
        <v>107</v>
      </c>
      <c r="H335" s="5" t="s">
        <v>598</v>
      </c>
      <c r="I335" s="33">
        <f>IF('Model 1'!$B$330="C",$B$5*(1+'Model 1'!$B$329)^(V335-1),IF('Model 1'!$B$330="S",$B$5*(1+'Model 1'!$B$329*(V335-1)),$B$5))</f>
        <v>666.38670167104669</v>
      </c>
      <c r="J335" s="16">
        <f t="shared" ref="J335:K335" si="1213">J334</f>
        <v>0.52347225741415115</v>
      </c>
      <c r="K335" s="16">
        <f t="shared" si="1213"/>
        <v>0.96916776256557036</v>
      </c>
      <c r="L335" s="16">
        <f t="shared" ref="L335:M335" si="1214">L334</f>
        <v>0.98624335465829094</v>
      </c>
      <c r="M335" s="16">
        <f t="shared" si="1214"/>
        <v>1.8351169303884849</v>
      </c>
      <c r="N335" s="16">
        <f>INDEX('Model 1'!EMBLEMFac9Fac18,MATCH(I335,'Model 1'!$A$45:$A$74,1),MATCH($D$5,'Model 1'!$C$44:$G$44,0))</f>
        <v>0.57345782300694315</v>
      </c>
      <c r="O335" s="16">
        <f>INDEX('Model 1'!EMBLEMFac21Fac18,MATCH(I335,'Model 1'!$A$80:$A$109,1),MATCH($D$4,'Model 1'!$C$79:$F$79,0))</f>
        <v>0.8512053780955311</v>
      </c>
      <c r="P335" s="16">
        <f t="shared" ref="P335:Q335" si="1215">P334</f>
        <v>0.96967377967050727</v>
      </c>
      <c r="Q335" s="16">
        <f t="shared" si="1215"/>
        <v>0.98034764327780921</v>
      </c>
      <c r="R335" s="16">
        <f t="shared" ref="R335" si="1216">R334</f>
        <v>1.004679405109753</v>
      </c>
      <c r="S335" s="16">
        <f>IFERROR(INDEX('Model 1'!EMBLEMFac21Fac26,MATCH(H335,'Model 1'!$H$203:$H$324,0),MATCH($D$4,'Model 1'!$C$202:$F$202,0)),S334)</f>
        <v>1.2348455492762502</v>
      </c>
      <c r="T335" s="16">
        <f t="shared" si="1172"/>
        <v>0.52859396983520879</v>
      </c>
      <c r="V335" s="34">
        <f t="shared" si="967"/>
        <v>28</v>
      </c>
    </row>
    <row r="336" spans="7:22" x14ac:dyDescent="0.3">
      <c r="G336" s="18">
        <f t="shared" si="962"/>
        <v>107</v>
      </c>
      <c r="H336" s="5" t="s">
        <v>599</v>
      </c>
      <c r="I336" s="33">
        <f>IF('Model 1'!$B$330="C",$B$5*(1+'Model 1'!$B$329)^(V336-1),IF('Model 1'!$B$330="S",$B$5*(1+'Model 1'!$B$329*(V336-1)),$B$5))</f>
        <v>666.38670167104669</v>
      </c>
      <c r="J336" s="16">
        <f t="shared" ref="J336:K336" si="1217">J335</f>
        <v>0.52347225741415115</v>
      </c>
      <c r="K336" s="16">
        <f t="shared" si="1217"/>
        <v>0.96916776256557036</v>
      </c>
      <c r="L336" s="16">
        <f t="shared" ref="L336:M336" si="1218">L335</f>
        <v>0.98624335465829094</v>
      </c>
      <c r="M336" s="16">
        <f t="shared" si="1218"/>
        <v>1.8351169303884849</v>
      </c>
      <c r="N336" s="16">
        <f>INDEX('Model 1'!EMBLEMFac9Fac18,MATCH(I336,'Model 1'!$A$45:$A$74,1),MATCH($D$5,'Model 1'!$C$44:$G$44,0))</f>
        <v>0.57345782300694315</v>
      </c>
      <c r="O336" s="16">
        <f>INDEX('Model 1'!EMBLEMFac21Fac18,MATCH(I336,'Model 1'!$A$80:$A$109,1),MATCH($D$4,'Model 1'!$C$79:$F$79,0))</f>
        <v>0.8512053780955311</v>
      </c>
      <c r="P336" s="16">
        <f t="shared" ref="P336:Q336" si="1219">P335</f>
        <v>0.96967377967050727</v>
      </c>
      <c r="Q336" s="16">
        <f t="shared" si="1219"/>
        <v>0.98034764327780921</v>
      </c>
      <c r="R336" s="16">
        <f t="shared" ref="R336" si="1220">R335</f>
        <v>1.004679405109753</v>
      </c>
      <c r="S336" s="16">
        <f>IFERROR(INDEX('Model 1'!EMBLEMFac21Fac26,MATCH(H336,'Model 1'!$H$203:$H$324,0),MATCH($D$4,'Model 1'!$C$202:$F$202,0)),S335)</f>
        <v>1.2348455492762502</v>
      </c>
      <c r="T336" s="16">
        <f t="shared" si="1172"/>
        <v>0.52859396983520879</v>
      </c>
      <c r="V336" s="34">
        <f t="shared" si="967"/>
        <v>28</v>
      </c>
    </row>
    <row r="337" spans="7:22" x14ac:dyDescent="0.3">
      <c r="G337" s="18">
        <f t="shared" ref="G337:G363" si="1221">G325+1</f>
        <v>107</v>
      </c>
      <c r="H337" s="5" t="s">
        <v>600</v>
      </c>
      <c r="I337" s="33">
        <f>IF('Model 1'!$B$330="C",$B$5*(1+'Model 1'!$B$329)^(V337-1),IF('Model 1'!$B$330="S",$B$5*(1+'Model 1'!$B$329*(V337-1)),$B$5))</f>
        <v>666.38670167104669</v>
      </c>
      <c r="J337" s="16">
        <f t="shared" ref="J337:K337" si="1222">J336</f>
        <v>0.52347225741415115</v>
      </c>
      <c r="K337" s="16">
        <f t="shared" si="1222"/>
        <v>0.96916776256557036</v>
      </c>
      <c r="L337" s="16">
        <f t="shared" ref="L337:M337" si="1223">L336</f>
        <v>0.98624335465829094</v>
      </c>
      <c r="M337" s="16">
        <f t="shared" si="1223"/>
        <v>1.8351169303884849</v>
      </c>
      <c r="N337" s="16">
        <f>INDEX('Model 1'!EMBLEMFac9Fac18,MATCH(I337,'Model 1'!$A$45:$A$74,1),MATCH($D$5,'Model 1'!$C$44:$G$44,0))</f>
        <v>0.57345782300694315</v>
      </c>
      <c r="O337" s="16">
        <f>INDEX('Model 1'!EMBLEMFac21Fac18,MATCH(I337,'Model 1'!$A$80:$A$109,1),MATCH($D$4,'Model 1'!$C$79:$F$79,0))</f>
        <v>0.8512053780955311</v>
      </c>
      <c r="P337" s="16">
        <f t="shared" ref="P337:Q337" si="1224">P336</f>
        <v>0.96967377967050727</v>
      </c>
      <c r="Q337" s="16">
        <f t="shared" si="1224"/>
        <v>0.98034764327780921</v>
      </c>
      <c r="R337" s="16">
        <f t="shared" ref="R337" si="1225">R336</f>
        <v>1.004679405109753</v>
      </c>
      <c r="S337" s="16">
        <f>IFERROR(INDEX('Model 1'!EMBLEMFac21Fac26,MATCH(H337,'Model 1'!$H$203:$H$324,0),MATCH($D$4,'Model 1'!$C$202:$F$202,0)),S336)</f>
        <v>1.2348455492762502</v>
      </c>
      <c r="T337" s="16">
        <f t="shared" si="1172"/>
        <v>0.52859396983520879</v>
      </c>
      <c r="V337" s="34">
        <f t="shared" ref="V337:V363" si="1226">V325+1</f>
        <v>28</v>
      </c>
    </row>
    <row r="338" spans="7:22" x14ac:dyDescent="0.3">
      <c r="G338" s="18">
        <f t="shared" si="1221"/>
        <v>107</v>
      </c>
      <c r="H338" s="5" t="s">
        <v>601</v>
      </c>
      <c r="I338" s="33">
        <f>IF('Model 1'!$B$330="C",$B$5*(1+'Model 1'!$B$329)^(V338-1),IF('Model 1'!$B$330="S",$B$5*(1+'Model 1'!$B$329*(V338-1)),$B$5))</f>
        <v>666.38670167104669</v>
      </c>
      <c r="J338" s="16">
        <f t="shared" ref="J338:K338" si="1227">J337</f>
        <v>0.52347225741415115</v>
      </c>
      <c r="K338" s="16">
        <f t="shared" si="1227"/>
        <v>0.96916776256557036</v>
      </c>
      <c r="L338" s="16">
        <f t="shared" ref="L338:M338" si="1228">L337</f>
        <v>0.98624335465829094</v>
      </c>
      <c r="M338" s="16">
        <f t="shared" si="1228"/>
        <v>1.8351169303884849</v>
      </c>
      <c r="N338" s="16">
        <f>INDEX('Model 1'!EMBLEMFac9Fac18,MATCH(I338,'Model 1'!$A$45:$A$74,1),MATCH($D$5,'Model 1'!$C$44:$G$44,0))</f>
        <v>0.57345782300694315</v>
      </c>
      <c r="O338" s="16">
        <f>INDEX('Model 1'!EMBLEMFac21Fac18,MATCH(I338,'Model 1'!$A$80:$A$109,1),MATCH($D$4,'Model 1'!$C$79:$F$79,0))</f>
        <v>0.8512053780955311</v>
      </c>
      <c r="P338" s="16">
        <f t="shared" ref="P338:Q338" si="1229">P337</f>
        <v>0.96967377967050727</v>
      </c>
      <c r="Q338" s="16">
        <f t="shared" si="1229"/>
        <v>0.98034764327780921</v>
      </c>
      <c r="R338" s="16">
        <f t="shared" ref="R338" si="1230">R337</f>
        <v>1.004679405109753</v>
      </c>
      <c r="S338" s="16">
        <f>IFERROR(INDEX('Model 1'!EMBLEMFac21Fac26,MATCH(H338,'Model 1'!$H$203:$H$324,0),MATCH($D$4,'Model 1'!$C$202:$F$202,0)),S337)</f>
        <v>1.2348455492762502</v>
      </c>
      <c r="T338" s="16">
        <f t="shared" si="1172"/>
        <v>0.52859396983520879</v>
      </c>
      <c r="V338" s="34">
        <f t="shared" si="1226"/>
        <v>28</v>
      </c>
    </row>
    <row r="339" spans="7:22" x14ac:dyDescent="0.3">
      <c r="G339" s="18">
        <f t="shared" si="1221"/>
        <v>107</v>
      </c>
      <c r="H339" s="5" t="s">
        <v>602</v>
      </c>
      <c r="I339" s="33">
        <f>IF('Model 1'!$B$330="C",$B$5*(1+'Model 1'!$B$329)^(V339-1),IF('Model 1'!$B$330="S",$B$5*(1+'Model 1'!$B$329*(V339-1)),$B$5))</f>
        <v>666.38670167104669</v>
      </c>
      <c r="J339" s="16">
        <f t="shared" ref="J339:K339" si="1231">J338</f>
        <v>0.52347225741415115</v>
      </c>
      <c r="K339" s="16">
        <f t="shared" si="1231"/>
        <v>0.96916776256557036</v>
      </c>
      <c r="L339" s="16">
        <f t="shared" ref="L339:M339" si="1232">L338</f>
        <v>0.98624335465829094</v>
      </c>
      <c r="M339" s="16">
        <f t="shared" si="1232"/>
        <v>1.8351169303884849</v>
      </c>
      <c r="N339" s="16">
        <f>INDEX('Model 1'!EMBLEMFac9Fac18,MATCH(I339,'Model 1'!$A$45:$A$74,1),MATCH($D$5,'Model 1'!$C$44:$G$44,0))</f>
        <v>0.57345782300694315</v>
      </c>
      <c r="O339" s="16">
        <f>INDEX('Model 1'!EMBLEMFac21Fac18,MATCH(I339,'Model 1'!$A$80:$A$109,1),MATCH($D$4,'Model 1'!$C$79:$F$79,0))</f>
        <v>0.8512053780955311</v>
      </c>
      <c r="P339" s="16">
        <f t="shared" ref="P339:Q339" si="1233">P338</f>
        <v>0.96967377967050727</v>
      </c>
      <c r="Q339" s="16">
        <f t="shared" si="1233"/>
        <v>0.98034764327780921</v>
      </c>
      <c r="R339" s="16">
        <f t="shared" ref="R339" si="1234">R338</f>
        <v>1.004679405109753</v>
      </c>
      <c r="S339" s="16">
        <f>IFERROR(INDEX('Model 1'!EMBLEMFac21Fac26,MATCH(H339,'Model 1'!$H$203:$H$324,0),MATCH($D$4,'Model 1'!$C$202:$F$202,0)),S338)</f>
        <v>1.2348455492762502</v>
      </c>
      <c r="T339" s="16">
        <f t="shared" si="1172"/>
        <v>0.52859396983520879</v>
      </c>
      <c r="V339" s="34">
        <f t="shared" si="1226"/>
        <v>28</v>
      </c>
    </row>
    <row r="340" spans="7:22" x14ac:dyDescent="0.3">
      <c r="G340" s="18">
        <f t="shared" si="1221"/>
        <v>108</v>
      </c>
      <c r="H340" s="5" t="s">
        <v>603</v>
      </c>
      <c r="I340" s="33">
        <f>IF('Model 1'!$B$330="C",$B$5*(1+'Model 1'!$B$329)^(V340-1),IF('Model 1'!$B$330="S",$B$5*(1+'Model 1'!$B$329*(V340-1)),$B$5))</f>
        <v>686.3783027211781</v>
      </c>
      <c r="J340" s="16">
        <f t="shared" ref="J340:K340" si="1235">J339</f>
        <v>0.52347225741415115</v>
      </c>
      <c r="K340" s="16">
        <f t="shared" si="1235"/>
        <v>0.96916776256557036</v>
      </c>
      <c r="L340" s="16">
        <f t="shared" ref="L340:M340" si="1236">L339</f>
        <v>0.98624335465829094</v>
      </c>
      <c r="M340" s="16">
        <f t="shared" si="1236"/>
        <v>1.8351169303884849</v>
      </c>
      <c r="N340" s="16">
        <f>INDEX('Model 1'!EMBLEMFac9Fac18,MATCH(I340,'Model 1'!$A$45:$A$74,1),MATCH($D$5,'Model 1'!$C$44:$G$44,0))</f>
        <v>0.57345782300694315</v>
      </c>
      <c r="O340" s="16">
        <f>INDEX('Model 1'!EMBLEMFac21Fac18,MATCH(I340,'Model 1'!$A$80:$A$109,1),MATCH($D$4,'Model 1'!$C$79:$F$79,0))</f>
        <v>0.8512053780955311</v>
      </c>
      <c r="P340" s="16">
        <f t="shared" ref="P340:Q340" si="1237">P339</f>
        <v>0.96967377967050727</v>
      </c>
      <c r="Q340" s="16">
        <f t="shared" si="1237"/>
        <v>0.98034764327780921</v>
      </c>
      <c r="R340" s="16">
        <f t="shared" ref="R340" si="1238">R339</f>
        <v>1.004679405109753</v>
      </c>
      <c r="S340" s="16">
        <f>IFERROR(INDEX('Model 1'!EMBLEMFac21Fac26,MATCH(H340,'Model 1'!$H$203:$H$324,0),MATCH($D$4,'Model 1'!$C$202:$F$202,0)),S339)</f>
        <v>1.2348455492762502</v>
      </c>
      <c r="T340" s="16">
        <f t="shared" si="1172"/>
        <v>0.52859396983520879</v>
      </c>
      <c r="V340" s="34">
        <f t="shared" si="1226"/>
        <v>29</v>
      </c>
    </row>
    <row r="341" spans="7:22" x14ac:dyDescent="0.3">
      <c r="G341" s="18">
        <f t="shared" si="1221"/>
        <v>108</v>
      </c>
      <c r="H341" s="5" t="s">
        <v>604</v>
      </c>
      <c r="I341" s="33">
        <f>IF('Model 1'!$B$330="C",$B$5*(1+'Model 1'!$B$329)^(V341-1),IF('Model 1'!$B$330="S",$B$5*(1+'Model 1'!$B$329*(V341-1)),$B$5))</f>
        <v>686.3783027211781</v>
      </c>
      <c r="J341" s="16">
        <f t="shared" ref="J341:K341" si="1239">J340</f>
        <v>0.52347225741415115</v>
      </c>
      <c r="K341" s="16">
        <f t="shared" si="1239"/>
        <v>0.96916776256557036</v>
      </c>
      <c r="L341" s="16">
        <f t="shared" ref="L341:M341" si="1240">L340</f>
        <v>0.98624335465829094</v>
      </c>
      <c r="M341" s="16">
        <f t="shared" si="1240"/>
        <v>1.8351169303884849</v>
      </c>
      <c r="N341" s="16">
        <f>INDEX('Model 1'!EMBLEMFac9Fac18,MATCH(I341,'Model 1'!$A$45:$A$74,1),MATCH($D$5,'Model 1'!$C$44:$G$44,0))</f>
        <v>0.57345782300694315</v>
      </c>
      <c r="O341" s="16">
        <f>INDEX('Model 1'!EMBLEMFac21Fac18,MATCH(I341,'Model 1'!$A$80:$A$109,1),MATCH($D$4,'Model 1'!$C$79:$F$79,0))</f>
        <v>0.8512053780955311</v>
      </c>
      <c r="P341" s="16">
        <f t="shared" ref="P341:Q341" si="1241">P340</f>
        <v>0.96967377967050727</v>
      </c>
      <c r="Q341" s="16">
        <f t="shared" si="1241"/>
        <v>0.98034764327780921</v>
      </c>
      <c r="R341" s="16">
        <f t="shared" ref="R341" si="1242">R340</f>
        <v>1.004679405109753</v>
      </c>
      <c r="S341" s="16">
        <f>IFERROR(INDEX('Model 1'!EMBLEMFac21Fac26,MATCH(H341,'Model 1'!$H$203:$H$324,0),MATCH($D$4,'Model 1'!$C$202:$F$202,0)),S340)</f>
        <v>1.2348455492762502</v>
      </c>
      <c r="T341" s="16">
        <f t="shared" si="1172"/>
        <v>0.52859396983520879</v>
      </c>
      <c r="V341" s="34">
        <f t="shared" si="1226"/>
        <v>29</v>
      </c>
    </row>
    <row r="342" spans="7:22" x14ac:dyDescent="0.3">
      <c r="G342" s="18">
        <f t="shared" si="1221"/>
        <v>108</v>
      </c>
      <c r="H342" s="5" t="s">
        <v>605</v>
      </c>
      <c r="I342" s="33">
        <f>IF('Model 1'!$B$330="C",$B$5*(1+'Model 1'!$B$329)^(V342-1),IF('Model 1'!$B$330="S",$B$5*(1+'Model 1'!$B$329*(V342-1)),$B$5))</f>
        <v>686.3783027211781</v>
      </c>
      <c r="J342" s="16">
        <f t="shared" ref="J342:K342" si="1243">J341</f>
        <v>0.52347225741415115</v>
      </c>
      <c r="K342" s="16">
        <f t="shared" si="1243"/>
        <v>0.96916776256557036</v>
      </c>
      <c r="L342" s="16">
        <f t="shared" ref="L342:M342" si="1244">L341</f>
        <v>0.98624335465829094</v>
      </c>
      <c r="M342" s="16">
        <f t="shared" si="1244"/>
        <v>1.8351169303884849</v>
      </c>
      <c r="N342" s="16">
        <f>INDEX('Model 1'!EMBLEMFac9Fac18,MATCH(I342,'Model 1'!$A$45:$A$74,1),MATCH($D$5,'Model 1'!$C$44:$G$44,0))</f>
        <v>0.57345782300694315</v>
      </c>
      <c r="O342" s="16">
        <f>INDEX('Model 1'!EMBLEMFac21Fac18,MATCH(I342,'Model 1'!$A$80:$A$109,1),MATCH($D$4,'Model 1'!$C$79:$F$79,0))</f>
        <v>0.8512053780955311</v>
      </c>
      <c r="P342" s="16">
        <f t="shared" ref="P342:Q342" si="1245">P341</f>
        <v>0.96967377967050727</v>
      </c>
      <c r="Q342" s="16">
        <f t="shared" si="1245"/>
        <v>0.98034764327780921</v>
      </c>
      <c r="R342" s="16">
        <f t="shared" ref="R342" si="1246">R341</f>
        <v>1.004679405109753</v>
      </c>
      <c r="S342" s="16">
        <f>IFERROR(INDEX('Model 1'!EMBLEMFac21Fac26,MATCH(H342,'Model 1'!$H$203:$H$324,0),MATCH($D$4,'Model 1'!$C$202:$F$202,0)),S341)</f>
        <v>1.2348455492762502</v>
      </c>
      <c r="T342" s="16">
        <f t="shared" si="1172"/>
        <v>0.52859396983520879</v>
      </c>
      <c r="V342" s="34">
        <f t="shared" si="1226"/>
        <v>29</v>
      </c>
    </row>
    <row r="343" spans="7:22" x14ac:dyDescent="0.3">
      <c r="G343" s="18">
        <f t="shared" si="1221"/>
        <v>108</v>
      </c>
      <c r="H343" s="5" t="s">
        <v>606</v>
      </c>
      <c r="I343" s="33">
        <f>IF('Model 1'!$B$330="C",$B$5*(1+'Model 1'!$B$329)^(V343-1),IF('Model 1'!$B$330="S",$B$5*(1+'Model 1'!$B$329*(V343-1)),$B$5))</f>
        <v>686.3783027211781</v>
      </c>
      <c r="J343" s="16">
        <f t="shared" ref="J343:K343" si="1247">J342</f>
        <v>0.52347225741415115</v>
      </c>
      <c r="K343" s="16">
        <f t="shared" si="1247"/>
        <v>0.96916776256557036</v>
      </c>
      <c r="L343" s="16">
        <f t="shared" ref="L343:M343" si="1248">L342</f>
        <v>0.98624335465829094</v>
      </c>
      <c r="M343" s="16">
        <f t="shared" si="1248"/>
        <v>1.8351169303884849</v>
      </c>
      <c r="N343" s="16">
        <f>INDEX('Model 1'!EMBLEMFac9Fac18,MATCH(I343,'Model 1'!$A$45:$A$74,1),MATCH($D$5,'Model 1'!$C$44:$G$44,0))</f>
        <v>0.57345782300694315</v>
      </c>
      <c r="O343" s="16">
        <f>INDEX('Model 1'!EMBLEMFac21Fac18,MATCH(I343,'Model 1'!$A$80:$A$109,1),MATCH($D$4,'Model 1'!$C$79:$F$79,0))</f>
        <v>0.8512053780955311</v>
      </c>
      <c r="P343" s="16">
        <f t="shared" ref="P343:Q343" si="1249">P342</f>
        <v>0.96967377967050727</v>
      </c>
      <c r="Q343" s="16">
        <f t="shared" si="1249"/>
        <v>0.98034764327780921</v>
      </c>
      <c r="R343" s="16">
        <f t="shared" ref="R343" si="1250">R342</f>
        <v>1.004679405109753</v>
      </c>
      <c r="S343" s="16">
        <f>IFERROR(INDEX('Model 1'!EMBLEMFac21Fac26,MATCH(H343,'Model 1'!$H$203:$H$324,0),MATCH($D$4,'Model 1'!$C$202:$F$202,0)),S342)</f>
        <v>1.2348455492762502</v>
      </c>
      <c r="T343" s="16">
        <f t="shared" si="1172"/>
        <v>0.52859396983520879</v>
      </c>
      <c r="V343" s="34">
        <f t="shared" si="1226"/>
        <v>29</v>
      </c>
    </row>
    <row r="344" spans="7:22" x14ac:dyDescent="0.3">
      <c r="G344" s="18">
        <f t="shared" si="1221"/>
        <v>108</v>
      </c>
      <c r="H344" s="5" t="s">
        <v>607</v>
      </c>
      <c r="I344" s="33">
        <f>IF('Model 1'!$B$330="C",$B$5*(1+'Model 1'!$B$329)^(V344-1),IF('Model 1'!$B$330="S",$B$5*(1+'Model 1'!$B$329*(V344-1)),$B$5))</f>
        <v>686.3783027211781</v>
      </c>
      <c r="J344" s="16">
        <f t="shared" ref="J344:K344" si="1251">J343</f>
        <v>0.52347225741415115</v>
      </c>
      <c r="K344" s="16">
        <f t="shared" si="1251"/>
        <v>0.96916776256557036</v>
      </c>
      <c r="L344" s="16">
        <f t="shared" ref="L344:M344" si="1252">L343</f>
        <v>0.98624335465829094</v>
      </c>
      <c r="M344" s="16">
        <f t="shared" si="1252"/>
        <v>1.8351169303884849</v>
      </c>
      <c r="N344" s="16">
        <f>INDEX('Model 1'!EMBLEMFac9Fac18,MATCH(I344,'Model 1'!$A$45:$A$74,1),MATCH($D$5,'Model 1'!$C$44:$G$44,0))</f>
        <v>0.57345782300694315</v>
      </c>
      <c r="O344" s="16">
        <f>INDEX('Model 1'!EMBLEMFac21Fac18,MATCH(I344,'Model 1'!$A$80:$A$109,1),MATCH($D$4,'Model 1'!$C$79:$F$79,0))</f>
        <v>0.8512053780955311</v>
      </c>
      <c r="P344" s="16">
        <f t="shared" ref="P344:Q344" si="1253">P343</f>
        <v>0.96967377967050727</v>
      </c>
      <c r="Q344" s="16">
        <f t="shared" si="1253"/>
        <v>0.98034764327780921</v>
      </c>
      <c r="R344" s="16">
        <f t="shared" ref="R344" si="1254">R343</f>
        <v>1.004679405109753</v>
      </c>
      <c r="S344" s="16">
        <f>IFERROR(INDEX('Model 1'!EMBLEMFac21Fac26,MATCH(H344,'Model 1'!$H$203:$H$324,0),MATCH($D$4,'Model 1'!$C$202:$F$202,0)),S343)</f>
        <v>1.2348455492762502</v>
      </c>
      <c r="T344" s="16">
        <f t="shared" si="1172"/>
        <v>0.52859396983520879</v>
      </c>
      <c r="V344" s="34">
        <f t="shared" si="1226"/>
        <v>29</v>
      </c>
    </row>
    <row r="345" spans="7:22" x14ac:dyDescent="0.3">
      <c r="G345" s="18">
        <f t="shared" si="1221"/>
        <v>108</v>
      </c>
      <c r="H345" s="5" t="s">
        <v>608</v>
      </c>
      <c r="I345" s="33">
        <f>IF('Model 1'!$B$330="C",$B$5*(1+'Model 1'!$B$329)^(V345-1),IF('Model 1'!$B$330="S",$B$5*(1+'Model 1'!$B$329*(V345-1)),$B$5))</f>
        <v>686.3783027211781</v>
      </c>
      <c r="J345" s="16">
        <f t="shared" ref="J345:K345" si="1255">J344</f>
        <v>0.52347225741415115</v>
      </c>
      <c r="K345" s="16">
        <f t="shared" si="1255"/>
        <v>0.96916776256557036</v>
      </c>
      <c r="L345" s="16">
        <f t="shared" ref="L345:M345" si="1256">L344</f>
        <v>0.98624335465829094</v>
      </c>
      <c r="M345" s="16">
        <f t="shared" si="1256"/>
        <v>1.8351169303884849</v>
      </c>
      <c r="N345" s="16">
        <f>INDEX('Model 1'!EMBLEMFac9Fac18,MATCH(I345,'Model 1'!$A$45:$A$74,1),MATCH($D$5,'Model 1'!$C$44:$G$44,0))</f>
        <v>0.57345782300694315</v>
      </c>
      <c r="O345" s="16">
        <f>INDEX('Model 1'!EMBLEMFac21Fac18,MATCH(I345,'Model 1'!$A$80:$A$109,1),MATCH($D$4,'Model 1'!$C$79:$F$79,0))</f>
        <v>0.8512053780955311</v>
      </c>
      <c r="P345" s="16">
        <f t="shared" ref="P345:Q345" si="1257">P344</f>
        <v>0.96967377967050727</v>
      </c>
      <c r="Q345" s="16">
        <f t="shared" si="1257"/>
        <v>0.98034764327780921</v>
      </c>
      <c r="R345" s="16">
        <f t="shared" ref="R345" si="1258">R344</f>
        <v>1.004679405109753</v>
      </c>
      <c r="S345" s="16">
        <f>IFERROR(INDEX('Model 1'!EMBLEMFac21Fac26,MATCH(H345,'Model 1'!$H$203:$H$324,0),MATCH($D$4,'Model 1'!$C$202:$F$202,0)),S344)</f>
        <v>1.2348455492762502</v>
      </c>
      <c r="T345" s="16">
        <f t="shared" si="1172"/>
        <v>0.52859396983520879</v>
      </c>
      <c r="V345" s="34">
        <f t="shared" si="1226"/>
        <v>29</v>
      </c>
    </row>
    <row r="346" spans="7:22" x14ac:dyDescent="0.3">
      <c r="G346" s="18">
        <f t="shared" si="1221"/>
        <v>108</v>
      </c>
      <c r="H346" s="5" t="s">
        <v>609</v>
      </c>
      <c r="I346" s="33">
        <f>IF('Model 1'!$B$330="C",$B$5*(1+'Model 1'!$B$329)^(V346-1),IF('Model 1'!$B$330="S",$B$5*(1+'Model 1'!$B$329*(V346-1)),$B$5))</f>
        <v>686.3783027211781</v>
      </c>
      <c r="J346" s="16">
        <f t="shared" ref="J346:K346" si="1259">J345</f>
        <v>0.52347225741415115</v>
      </c>
      <c r="K346" s="16">
        <f t="shared" si="1259"/>
        <v>0.96916776256557036</v>
      </c>
      <c r="L346" s="16">
        <f t="shared" ref="L346:M346" si="1260">L345</f>
        <v>0.98624335465829094</v>
      </c>
      <c r="M346" s="16">
        <f t="shared" si="1260"/>
        <v>1.8351169303884849</v>
      </c>
      <c r="N346" s="16">
        <f>INDEX('Model 1'!EMBLEMFac9Fac18,MATCH(I346,'Model 1'!$A$45:$A$74,1),MATCH($D$5,'Model 1'!$C$44:$G$44,0))</f>
        <v>0.57345782300694315</v>
      </c>
      <c r="O346" s="16">
        <f>INDEX('Model 1'!EMBLEMFac21Fac18,MATCH(I346,'Model 1'!$A$80:$A$109,1),MATCH($D$4,'Model 1'!$C$79:$F$79,0))</f>
        <v>0.8512053780955311</v>
      </c>
      <c r="P346" s="16">
        <f t="shared" ref="P346:Q346" si="1261">P345</f>
        <v>0.96967377967050727</v>
      </c>
      <c r="Q346" s="16">
        <f t="shared" si="1261"/>
        <v>0.98034764327780921</v>
      </c>
      <c r="R346" s="16">
        <f t="shared" ref="R346" si="1262">R345</f>
        <v>1.004679405109753</v>
      </c>
      <c r="S346" s="16">
        <f>IFERROR(INDEX('Model 1'!EMBLEMFac21Fac26,MATCH(H346,'Model 1'!$H$203:$H$324,0),MATCH($D$4,'Model 1'!$C$202:$F$202,0)),S345)</f>
        <v>1.2348455492762502</v>
      </c>
      <c r="T346" s="16">
        <f t="shared" si="1172"/>
        <v>0.52859396983520879</v>
      </c>
      <c r="V346" s="34">
        <f t="shared" si="1226"/>
        <v>29</v>
      </c>
    </row>
    <row r="347" spans="7:22" x14ac:dyDescent="0.3">
      <c r="G347" s="18">
        <f t="shared" si="1221"/>
        <v>108</v>
      </c>
      <c r="H347" s="5" t="s">
        <v>610</v>
      </c>
      <c r="I347" s="33">
        <f>IF('Model 1'!$B$330="C",$B$5*(1+'Model 1'!$B$329)^(V347-1),IF('Model 1'!$B$330="S",$B$5*(1+'Model 1'!$B$329*(V347-1)),$B$5))</f>
        <v>686.3783027211781</v>
      </c>
      <c r="J347" s="16">
        <f t="shared" ref="J347:K347" si="1263">J346</f>
        <v>0.52347225741415115</v>
      </c>
      <c r="K347" s="16">
        <f t="shared" si="1263"/>
        <v>0.96916776256557036</v>
      </c>
      <c r="L347" s="16">
        <f t="shared" ref="L347:M347" si="1264">L346</f>
        <v>0.98624335465829094</v>
      </c>
      <c r="M347" s="16">
        <f t="shared" si="1264"/>
        <v>1.8351169303884849</v>
      </c>
      <c r="N347" s="16">
        <f>INDEX('Model 1'!EMBLEMFac9Fac18,MATCH(I347,'Model 1'!$A$45:$A$74,1),MATCH($D$5,'Model 1'!$C$44:$G$44,0))</f>
        <v>0.57345782300694315</v>
      </c>
      <c r="O347" s="16">
        <f>INDEX('Model 1'!EMBLEMFac21Fac18,MATCH(I347,'Model 1'!$A$80:$A$109,1),MATCH($D$4,'Model 1'!$C$79:$F$79,0))</f>
        <v>0.8512053780955311</v>
      </c>
      <c r="P347" s="16">
        <f t="shared" ref="P347:Q347" si="1265">P346</f>
        <v>0.96967377967050727</v>
      </c>
      <c r="Q347" s="16">
        <f t="shared" si="1265"/>
        <v>0.98034764327780921</v>
      </c>
      <c r="R347" s="16">
        <f t="shared" ref="R347" si="1266">R346</f>
        <v>1.004679405109753</v>
      </c>
      <c r="S347" s="16">
        <f>IFERROR(INDEX('Model 1'!EMBLEMFac21Fac26,MATCH(H347,'Model 1'!$H$203:$H$324,0),MATCH($D$4,'Model 1'!$C$202:$F$202,0)),S346)</f>
        <v>1.2348455492762502</v>
      </c>
      <c r="T347" s="16">
        <f t="shared" si="1172"/>
        <v>0.52859396983520879</v>
      </c>
      <c r="V347" s="34">
        <f t="shared" si="1226"/>
        <v>29</v>
      </c>
    </row>
    <row r="348" spans="7:22" x14ac:dyDescent="0.3">
      <c r="G348" s="18">
        <f t="shared" si="1221"/>
        <v>108</v>
      </c>
      <c r="H348" s="5" t="s">
        <v>611</v>
      </c>
      <c r="I348" s="33">
        <f>IF('Model 1'!$B$330="C",$B$5*(1+'Model 1'!$B$329)^(V348-1),IF('Model 1'!$B$330="S",$B$5*(1+'Model 1'!$B$329*(V348-1)),$B$5))</f>
        <v>686.3783027211781</v>
      </c>
      <c r="J348" s="16">
        <f t="shared" ref="J348:K348" si="1267">J347</f>
        <v>0.52347225741415115</v>
      </c>
      <c r="K348" s="16">
        <f t="shared" si="1267"/>
        <v>0.96916776256557036</v>
      </c>
      <c r="L348" s="16">
        <f t="shared" ref="L348:M348" si="1268">L347</f>
        <v>0.98624335465829094</v>
      </c>
      <c r="M348" s="16">
        <f t="shared" si="1268"/>
        <v>1.8351169303884849</v>
      </c>
      <c r="N348" s="16">
        <f>INDEX('Model 1'!EMBLEMFac9Fac18,MATCH(I348,'Model 1'!$A$45:$A$74,1),MATCH($D$5,'Model 1'!$C$44:$G$44,0))</f>
        <v>0.57345782300694315</v>
      </c>
      <c r="O348" s="16">
        <f>INDEX('Model 1'!EMBLEMFac21Fac18,MATCH(I348,'Model 1'!$A$80:$A$109,1),MATCH($D$4,'Model 1'!$C$79:$F$79,0))</f>
        <v>0.8512053780955311</v>
      </c>
      <c r="P348" s="16">
        <f t="shared" ref="P348:Q348" si="1269">P347</f>
        <v>0.96967377967050727</v>
      </c>
      <c r="Q348" s="16">
        <f t="shared" si="1269"/>
        <v>0.98034764327780921</v>
      </c>
      <c r="R348" s="16">
        <f t="shared" ref="R348" si="1270">R347</f>
        <v>1.004679405109753</v>
      </c>
      <c r="S348" s="16">
        <f>IFERROR(INDEX('Model 1'!EMBLEMFac21Fac26,MATCH(H348,'Model 1'!$H$203:$H$324,0),MATCH($D$4,'Model 1'!$C$202:$F$202,0)),S347)</f>
        <v>1.2348455492762502</v>
      </c>
      <c r="T348" s="16">
        <f t="shared" si="1172"/>
        <v>0.52859396983520879</v>
      </c>
      <c r="V348" s="34">
        <f t="shared" si="1226"/>
        <v>29</v>
      </c>
    </row>
    <row r="349" spans="7:22" x14ac:dyDescent="0.3">
      <c r="G349" s="18">
        <f t="shared" si="1221"/>
        <v>108</v>
      </c>
      <c r="H349" s="5" t="s">
        <v>612</v>
      </c>
      <c r="I349" s="33">
        <f>IF('Model 1'!$B$330="C",$B$5*(1+'Model 1'!$B$329)^(V349-1),IF('Model 1'!$B$330="S",$B$5*(1+'Model 1'!$B$329*(V349-1)),$B$5))</f>
        <v>686.3783027211781</v>
      </c>
      <c r="J349" s="16">
        <f t="shared" ref="J349:K349" si="1271">J348</f>
        <v>0.52347225741415115</v>
      </c>
      <c r="K349" s="16">
        <f t="shared" si="1271"/>
        <v>0.96916776256557036</v>
      </c>
      <c r="L349" s="16">
        <f t="shared" ref="L349:M349" si="1272">L348</f>
        <v>0.98624335465829094</v>
      </c>
      <c r="M349" s="16">
        <f t="shared" si="1272"/>
        <v>1.8351169303884849</v>
      </c>
      <c r="N349" s="16">
        <f>INDEX('Model 1'!EMBLEMFac9Fac18,MATCH(I349,'Model 1'!$A$45:$A$74,1),MATCH($D$5,'Model 1'!$C$44:$G$44,0))</f>
        <v>0.57345782300694315</v>
      </c>
      <c r="O349" s="16">
        <f>INDEX('Model 1'!EMBLEMFac21Fac18,MATCH(I349,'Model 1'!$A$80:$A$109,1),MATCH($D$4,'Model 1'!$C$79:$F$79,0))</f>
        <v>0.8512053780955311</v>
      </c>
      <c r="P349" s="16">
        <f t="shared" ref="P349:Q349" si="1273">P348</f>
        <v>0.96967377967050727</v>
      </c>
      <c r="Q349" s="16">
        <f t="shared" si="1273"/>
        <v>0.98034764327780921</v>
      </c>
      <c r="R349" s="16">
        <f t="shared" ref="R349" si="1274">R348</f>
        <v>1.004679405109753</v>
      </c>
      <c r="S349" s="16">
        <f>IFERROR(INDEX('Model 1'!EMBLEMFac21Fac26,MATCH(H349,'Model 1'!$H$203:$H$324,0),MATCH($D$4,'Model 1'!$C$202:$F$202,0)),S348)</f>
        <v>1.2348455492762502</v>
      </c>
      <c r="T349" s="16">
        <f t="shared" si="1172"/>
        <v>0.52859396983520879</v>
      </c>
      <c r="V349" s="34">
        <f t="shared" si="1226"/>
        <v>29</v>
      </c>
    </row>
    <row r="350" spans="7:22" x14ac:dyDescent="0.3">
      <c r="G350" s="18">
        <f t="shared" si="1221"/>
        <v>108</v>
      </c>
      <c r="H350" s="5" t="s">
        <v>613</v>
      </c>
      <c r="I350" s="33">
        <f>IF('Model 1'!$B$330="C",$B$5*(1+'Model 1'!$B$329)^(V350-1),IF('Model 1'!$B$330="S",$B$5*(1+'Model 1'!$B$329*(V350-1)),$B$5))</f>
        <v>686.3783027211781</v>
      </c>
      <c r="J350" s="16">
        <f t="shared" ref="J350:K350" si="1275">J349</f>
        <v>0.52347225741415115</v>
      </c>
      <c r="K350" s="16">
        <f t="shared" si="1275"/>
        <v>0.96916776256557036</v>
      </c>
      <c r="L350" s="16">
        <f t="shared" ref="L350:M350" si="1276">L349</f>
        <v>0.98624335465829094</v>
      </c>
      <c r="M350" s="16">
        <f t="shared" si="1276"/>
        <v>1.8351169303884849</v>
      </c>
      <c r="N350" s="16">
        <f>INDEX('Model 1'!EMBLEMFac9Fac18,MATCH(I350,'Model 1'!$A$45:$A$74,1),MATCH($D$5,'Model 1'!$C$44:$G$44,0))</f>
        <v>0.57345782300694315</v>
      </c>
      <c r="O350" s="16">
        <f>INDEX('Model 1'!EMBLEMFac21Fac18,MATCH(I350,'Model 1'!$A$80:$A$109,1),MATCH($D$4,'Model 1'!$C$79:$F$79,0))</f>
        <v>0.8512053780955311</v>
      </c>
      <c r="P350" s="16">
        <f t="shared" ref="P350:Q350" si="1277">P349</f>
        <v>0.96967377967050727</v>
      </c>
      <c r="Q350" s="16">
        <f t="shared" si="1277"/>
        <v>0.98034764327780921</v>
      </c>
      <c r="R350" s="16">
        <f t="shared" ref="R350" si="1278">R349</f>
        <v>1.004679405109753</v>
      </c>
      <c r="S350" s="16">
        <f>IFERROR(INDEX('Model 1'!EMBLEMFac21Fac26,MATCH(H350,'Model 1'!$H$203:$H$324,0),MATCH($D$4,'Model 1'!$C$202:$F$202,0)),S349)</f>
        <v>1.2348455492762502</v>
      </c>
      <c r="T350" s="16">
        <f t="shared" si="1172"/>
        <v>0.52859396983520879</v>
      </c>
      <c r="V350" s="34">
        <f t="shared" si="1226"/>
        <v>29</v>
      </c>
    </row>
    <row r="351" spans="7:22" x14ac:dyDescent="0.3">
      <c r="G351" s="18">
        <f t="shared" si="1221"/>
        <v>108</v>
      </c>
      <c r="H351" s="5" t="s">
        <v>614</v>
      </c>
      <c r="I351" s="33">
        <f>IF('Model 1'!$B$330="C",$B$5*(1+'Model 1'!$B$329)^(V351-1),IF('Model 1'!$B$330="S",$B$5*(1+'Model 1'!$B$329*(V351-1)),$B$5))</f>
        <v>686.3783027211781</v>
      </c>
      <c r="J351" s="16">
        <f t="shared" ref="J351:K351" si="1279">J350</f>
        <v>0.52347225741415115</v>
      </c>
      <c r="K351" s="16">
        <f t="shared" si="1279"/>
        <v>0.96916776256557036</v>
      </c>
      <c r="L351" s="16">
        <f t="shared" ref="L351:M351" si="1280">L350</f>
        <v>0.98624335465829094</v>
      </c>
      <c r="M351" s="16">
        <f t="shared" si="1280"/>
        <v>1.8351169303884849</v>
      </c>
      <c r="N351" s="16">
        <f>INDEX('Model 1'!EMBLEMFac9Fac18,MATCH(I351,'Model 1'!$A$45:$A$74,1),MATCH($D$5,'Model 1'!$C$44:$G$44,0))</f>
        <v>0.57345782300694315</v>
      </c>
      <c r="O351" s="16">
        <f>INDEX('Model 1'!EMBLEMFac21Fac18,MATCH(I351,'Model 1'!$A$80:$A$109,1),MATCH($D$4,'Model 1'!$C$79:$F$79,0))</f>
        <v>0.8512053780955311</v>
      </c>
      <c r="P351" s="16">
        <f t="shared" ref="P351:Q351" si="1281">P350</f>
        <v>0.96967377967050727</v>
      </c>
      <c r="Q351" s="16">
        <f t="shared" si="1281"/>
        <v>0.98034764327780921</v>
      </c>
      <c r="R351" s="16">
        <f t="shared" ref="R351" si="1282">R350</f>
        <v>1.004679405109753</v>
      </c>
      <c r="S351" s="16">
        <f>IFERROR(INDEX('Model 1'!EMBLEMFac21Fac26,MATCH(H351,'Model 1'!$H$203:$H$324,0),MATCH($D$4,'Model 1'!$C$202:$F$202,0)),S350)</f>
        <v>1.2348455492762502</v>
      </c>
      <c r="T351" s="16">
        <f t="shared" si="1172"/>
        <v>0.52859396983520879</v>
      </c>
      <c r="V351" s="34">
        <f t="shared" si="1226"/>
        <v>29</v>
      </c>
    </row>
    <row r="352" spans="7:22" x14ac:dyDescent="0.3">
      <c r="G352" s="18">
        <f t="shared" si="1221"/>
        <v>109</v>
      </c>
      <c r="H352" s="5" t="s">
        <v>615</v>
      </c>
      <c r="I352" s="33">
        <f>IF('Model 1'!$B$330="C",$B$5*(1+'Model 1'!$B$329)^(V352-1),IF('Model 1'!$B$330="S",$B$5*(1+'Model 1'!$B$329*(V352-1)),$B$5))</f>
        <v>706.96965180281336</v>
      </c>
      <c r="J352" s="16">
        <f t="shared" ref="J352:K352" si="1283">J351</f>
        <v>0.52347225741415115</v>
      </c>
      <c r="K352" s="16">
        <f t="shared" si="1283"/>
        <v>0.96916776256557036</v>
      </c>
      <c r="L352" s="16">
        <f t="shared" ref="L352:M352" si="1284">L351</f>
        <v>0.98624335465829094</v>
      </c>
      <c r="M352" s="16">
        <f t="shared" si="1284"/>
        <v>1.8351169303884849</v>
      </c>
      <c r="N352" s="16">
        <f>INDEX('Model 1'!EMBLEMFac9Fac18,MATCH(I352,'Model 1'!$A$45:$A$74,1),MATCH($D$5,'Model 1'!$C$44:$G$44,0))</f>
        <v>0.57345782300694315</v>
      </c>
      <c r="O352" s="16">
        <f>INDEX('Model 1'!EMBLEMFac21Fac18,MATCH(I352,'Model 1'!$A$80:$A$109,1),MATCH($D$4,'Model 1'!$C$79:$F$79,0))</f>
        <v>0.8512053780955311</v>
      </c>
      <c r="P352" s="16">
        <f t="shared" ref="P352:Q352" si="1285">P351</f>
        <v>0.96967377967050727</v>
      </c>
      <c r="Q352" s="16">
        <f t="shared" si="1285"/>
        <v>0.98034764327780921</v>
      </c>
      <c r="R352" s="16">
        <f t="shared" ref="R352" si="1286">R351</f>
        <v>1.004679405109753</v>
      </c>
      <c r="S352" s="16">
        <f>IFERROR(INDEX('Model 1'!EMBLEMFac21Fac26,MATCH(H352,'Model 1'!$H$203:$H$324,0),MATCH($D$4,'Model 1'!$C$202:$F$202,0)),S351)</f>
        <v>1.2348455492762502</v>
      </c>
      <c r="T352" s="16">
        <f t="shared" si="1172"/>
        <v>0.52859396983520879</v>
      </c>
      <c r="V352" s="34">
        <f t="shared" si="1226"/>
        <v>30</v>
      </c>
    </row>
    <row r="353" spans="7:22" x14ac:dyDescent="0.3">
      <c r="G353" s="18">
        <f t="shared" si="1221"/>
        <v>109</v>
      </c>
      <c r="H353" s="5" t="s">
        <v>616</v>
      </c>
      <c r="I353" s="33">
        <f>IF('Model 1'!$B$330="C",$B$5*(1+'Model 1'!$B$329)^(V353-1),IF('Model 1'!$B$330="S",$B$5*(1+'Model 1'!$B$329*(V353-1)),$B$5))</f>
        <v>706.96965180281336</v>
      </c>
      <c r="J353" s="16">
        <f t="shared" ref="J353:K353" si="1287">J352</f>
        <v>0.52347225741415115</v>
      </c>
      <c r="K353" s="16">
        <f t="shared" si="1287"/>
        <v>0.96916776256557036</v>
      </c>
      <c r="L353" s="16">
        <f t="shared" ref="L353:M353" si="1288">L352</f>
        <v>0.98624335465829094</v>
      </c>
      <c r="M353" s="16">
        <f t="shared" si="1288"/>
        <v>1.8351169303884849</v>
      </c>
      <c r="N353" s="16">
        <f>INDEX('Model 1'!EMBLEMFac9Fac18,MATCH(I353,'Model 1'!$A$45:$A$74,1),MATCH($D$5,'Model 1'!$C$44:$G$44,0))</f>
        <v>0.57345782300694315</v>
      </c>
      <c r="O353" s="16">
        <f>INDEX('Model 1'!EMBLEMFac21Fac18,MATCH(I353,'Model 1'!$A$80:$A$109,1),MATCH($D$4,'Model 1'!$C$79:$F$79,0))</f>
        <v>0.8512053780955311</v>
      </c>
      <c r="P353" s="16">
        <f t="shared" ref="P353:Q353" si="1289">P352</f>
        <v>0.96967377967050727</v>
      </c>
      <c r="Q353" s="16">
        <f t="shared" si="1289"/>
        <v>0.98034764327780921</v>
      </c>
      <c r="R353" s="16">
        <f t="shared" ref="R353" si="1290">R352</f>
        <v>1.004679405109753</v>
      </c>
      <c r="S353" s="16">
        <f>IFERROR(INDEX('Model 1'!EMBLEMFac21Fac26,MATCH(H353,'Model 1'!$H$203:$H$324,0),MATCH($D$4,'Model 1'!$C$202:$F$202,0)),S352)</f>
        <v>1.2348455492762502</v>
      </c>
      <c r="T353" s="16">
        <f t="shared" si="1172"/>
        <v>0.52859396983520879</v>
      </c>
      <c r="V353" s="34">
        <f t="shared" si="1226"/>
        <v>30</v>
      </c>
    </row>
    <row r="354" spans="7:22" x14ac:dyDescent="0.3">
      <c r="G354" s="18">
        <f t="shared" si="1221"/>
        <v>109</v>
      </c>
      <c r="H354" s="5" t="s">
        <v>617</v>
      </c>
      <c r="I354" s="33">
        <f>IF('Model 1'!$B$330="C",$B$5*(1+'Model 1'!$B$329)^(V354-1),IF('Model 1'!$B$330="S",$B$5*(1+'Model 1'!$B$329*(V354-1)),$B$5))</f>
        <v>706.96965180281336</v>
      </c>
      <c r="J354" s="16">
        <f t="shared" ref="J354:K354" si="1291">J353</f>
        <v>0.52347225741415115</v>
      </c>
      <c r="K354" s="16">
        <f t="shared" si="1291"/>
        <v>0.96916776256557036</v>
      </c>
      <c r="L354" s="16">
        <f t="shared" ref="L354:M354" si="1292">L353</f>
        <v>0.98624335465829094</v>
      </c>
      <c r="M354" s="16">
        <f t="shared" si="1292"/>
        <v>1.8351169303884849</v>
      </c>
      <c r="N354" s="16">
        <f>INDEX('Model 1'!EMBLEMFac9Fac18,MATCH(I354,'Model 1'!$A$45:$A$74,1),MATCH($D$5,'Model 1'!$C$44:$G$44,0))</f>
        <v>0.57345782300694315</v>
      </c>
      <c r="O354" s="16">
        <f>INDEX('Model 1'!EMBLEMFac21Fac18,MATCH(I354,'Model 1'!$A$80:$A$109,1),MATCH($D$4,'Model 1'!$C$79:$F$79,0))</f>
        <v>0.8512053780955311</v>
      </c>
      <c r="P354" s="16">
        <f t="shared" ref="P354:Q354" si="1293">P353</f>
        <v>0.96967377967050727</v>
      </c>
      <c r="Q354" s="16">
        <f t="shared" si="1293"/>
        <v>0.98034764327780921</v>
      </c>
      <c r="R354" s="16">
        <f t="shared" ref="R354" si="1294">R353</f>
        <v>1.004679405109753</v>
      </c>
      <c r="S354" s="16">
        <f>IFERROR(INDEX('Model 1'!EMBLEMFac21Fac26,MATCH(H354,'Model 1'!$H$203:$H$324,0),MATCH($D$4,'Model 1'!$C$202:$F$202,0)),S353)</f>
        <v>1.2348455492762502</v>
      </c>
      <c r="T354" s="16">
        <f t="shared" si="1172"/>
        <v>0.52859396983520879</v>
      </c>
      <c r="V354" s="34">
        <f t="shared" si="1226"/>
        <v>30</v>
      </c>
    </row>
    <row r="355" spans="7:22" x14ac:dyDescent="0.3">
      <c r="G355" s="18">
        <f t="shared" si="1221"/>
        <v>109</v>
      </c>
      <c r="H355" s="5" t="s">
        <v>618</v>
      </c>
      <c r="I355" s="33">
        <f>IF('Model 1'!$B$330="C",$B$5*(1+'Model 1'!$B$329)^(V355-1),IF('Model 1'!$B$330="S",$B$5*(1+'Model 1'!$B$329*(V355-1)),$B$5))</f>
        <v>706.96965180281336</v>
      </c>
      <c r="J355" s="16">
        <f t="shared" ref="J355:K355" si="1295">J354</f>
        <v>0.52347225741415115</v>
      </c>
      <c r="K355" s="16">
        <f t="shared" si="1295"/>
        <v>0.96916776256557036</v>
      </c>
      <c r="L355" s="16">
        <f t="shared" ref="L355:M355" si="1296">L354</f>
        <v>0.98624335465829094</v>
      </c>
      <c r="M355" s="16">
        <f t="shared" si="1296"/>
        <v>1.8351169303884849</v>
      </c>
      <c r="N355" s="16">
        <f>INDEX('Model 1'!EMBLEMFac9Fac18,MATCH(I355,'Model 1'!$A$45:$A$74,1),MATCH($D$5,'Model 1'!$C$44:$G$44,0))</f>
        <v>0.57345782300694315</v>
      </c>
      <c r="O355" s="16">
        <f>INDEX('Model 1'!EMBLEMFac21Fac18,MATCH(I355,'Model 1'!$A$80:$A$109,1),MATCH($D$4,'Model 1'!$C$79:$F$79,0))</f>
        <v>0.8512053780955311</v>
      </c>
      <c r="P355" s="16">
        <f t="shared" ref="P355:Q355" si="1297">P354</f>
        <v>0.96967377967050727</v>
      </c>
      <c r="Q355" s="16">
        <f t="shared" si="1297"/>
        <v>0.98034764327780921</v>
      </c>
      <c r="R355" s="16">
        <f t="shared" ref="R355" si="1298">R354</f>
        <v>1.004679405109753</v>
      </c>
      <c r="S355" s="16">
        <f>IFERROR(INDEX('Model 1'!EMBLEMFac21Fac26,MATCH(H355,'Model 1'!$H$203:$H$324,0),MATCH($D$4,'Model 1'!$C$202:$F$202,0)),S354)</f>
        <v>1.2348455492762502</v>
      </c>
      <c r="T355" s="16">
        <f t="shared" si="1172"/>
        <v>0.52859396983520879</v>
      </c>
      <c r="V355" s="34">
        <f t="shared" si="1226"/>
        <v>30</v>
      </c>
    </row>
    <row r="356" spans="7:22" x14ac:dyDescent="0.3">
      <c r="G356" s="18">
        <f t="shared" si="1221"/>
        <v>109</v>
      </c>
      <c r="H356" s="5" t="s">
        <v>619</v>
      </c>
      <c r="I356" s="33">
        <f>IF('Model 1'!$B$330="C",$B$5*(1+'Model 1'!$B$329)^(V356-1),IF('Model 1'!$B$330="S",$B$5*(1+'Model 1'!$B$329*(V356-1)),$B$5))</f>
        <v>706.96965180281336</v>
      </c>
      <c r="J356" s="16">
        <f t="shared" ref="J356:K356" si="1299">J355</f>
        <v>0.52347225741415115</v>
      </c>
      <c r="K356" s="16">
        <f t="shared" si="1299"/>
        <v>0.96916776256557036</v>
      </c>
      <c r="L356" s="16">
        <f t="shared" ref="L356:M356" si="1300">L355</f>
        <v>0.98624335465829094</v>
      </c>
      <c r="M356" s="16">
        <f t="shared" si="1300"/>
        <v>1.8351169303884849</v>
      </c>
      <c r="N356" s="16">
        <f>INDEX('Model 1'!EMBLEMFac9Fac18,MATCH(I356,'Model 1'!$A$45:$A$74,1),MATCH($D$5,'Model 1'!$C$44:$G$44,0))</f>
        <v>0.57345782300694315</v>
      </c>
      <c r="O356" s="16">
        <f>INDEX('Model 1'!EMBLEMFac21Fac18,MATCH(I356,'Model 1'!$A$80:$A$109,1),MATCH($D$4,'Model 1'!$C$79:$F$79,0))</f>
        <v>0.8512053780955311</v>
      </c>
      <c r="P356" s="16">
        <f t="shared" ref="P356:Q356" si="1301">P355</f>
        <v>0.96967377967050727</v>
      </c>
      <c r="Q356" s="16">
        <f t="shared" si="1301"/>
        <v>0.98034764327780921</v>
      </c>
      <c r="R356" s="16">
        <f t="shared" ref="R356" si="1302">R355</f>
        <v>1.004679405109753</v>
      </c>
      <c r="S356" s="16">
        <f>IFERROR(INDEX('Model 1'!EMBLEMFac21Fac26,MATCH(H356,'Model 1'!$H$203:$H$324,0),MATCH($D$4,'Model 1'!$C$202:$F$202,0)),S355)</f>
        <v>1.2348455492762502</v>
      </c>
      <c r="T356" s="16">
        <f t="shared" si="1172"/>
        <v>0.52859396983520879</v>
      </c>
      <c r="V356" s="34">
        <f t="shared" si="1226"/>
        <v>30</v>
      </c>
    </row>
    <row r="357" spans="7:22" x14ac:dyDescent="0.3">
      <c r="G357" s="18">
        <f t="shared" si="1221"/>
        <v>109</v>
      </c>
      <c r="H357" s="5" t="s">
        <v>620</v>
      </c>
      <c r="I357" s="33">
        <f>IF('Model 1'!$B$330="C",$B$5*(1+'Model 1'!$B$329)^(V357-1),IF('Model 1'!$B$330="S",$B$5*(1+'Model 1'!$B$329*(V357-1)),$B$5))</f>
        <v>706.96965180281336</v>
      </c>
      <c r="J357" s="16">
        <f t="shared" ref="J357:K357" si="1303">J356</f>
        <v>0.52347225741415115</v>
      </c>
      <c r="K357" s="16">
        <f t="shared" si="1303"/>
        <v>0.96916776256557036</v>
      </c>
      <c r="L357" s="16">
        <f t="shared" ref="L357:M357" si="1304">L356</f>
        <v>0.98624335465829094</v>
      </c>
      <c r="M357" s="16">
        <f t="shared" si="1304"/>
        <v>1.8351169303884849</v>
      </c>
      <c r="N357" s="16">
        <f>INDEX('Model 1'!EMBLEMFac9Fac18,MATCH(I357,'Model 1'!$A$45:$A$74,1),MATCH($D$5,'Model 1'!$C$44:$G$44,0))</f>
        <v>0.57345782300694315</v>
      </c>
      <c r="O357" s="16">
        <f>INDEX('Model 1'!EMBLEMFac21Fac18,MATCH(I357,'Model 1'!$A$80:$A$109,1),MATCH($D$4,'Model 1'!$C$79:$F$79,0))</f>
        <v>0.8512053780955311</v>
      </c>
      <c r="P357" s="16">
        <f t="shared" ref="P357:Q357" si="1305">P356</f>
        <v>0.96967377967050727</v>
      </c>
      <c r="Q357" s="16">
        <f t="shared" si="1305"/>
        <v>0.98034764327780921</v>
      </c>
      <c r="R357" s="16">
        <f t="shared" ref="R357" si="1306">R356</f>
        <v>1.004679405109753</v>
      </c>
      <c r="S357" s="16">
        <f>IFERROR(INDEX('Model 1'!EMBLEMFac21Fac26,MATCH(H357,'Model 1'!$H$203:$H$324,0),MATCH($D$4,'Model 1'!$C$202:$F$202,0)),S356)</f>
        <v>1.2348455492762502</v>
      </c>
      <c r="T357" s="16">
        <f t="shared" si="1172"/>
        <v>0.52859396983520879</v>
      </c>
      <c r="V357" s="34">
        <f t="shared" si="1226"/>
        <v>30</v>
      </c>
    </row>
    <row r="358" spans="7:22" x14ac:dyDescent="0.3">
      <c r="G358" s="18">
        <f t="shared" si="1221"/>
        <v>109</v>
      </c>
      <c r="H358" s="5" t="s">
        <v>621</v>
      </c>
      <c r="I358" s="33">
        <f>IF('Model 1'!$B$330="C",$B$5*(1+'Model 1'!$B$329)^(V358-1),IF('Model 1'!$B$330="S",$B$5*(1+'Model 1'!$B$329*(V358-1)),$B$5))</f>
        <v>706.96965180281336</v>
      </c>
      <c r="J358" s="16">
        <f t="shared" ref="J358:K358" si="1307">J357</f>
        <v>0.52347225741415115</v>
      </c>
      <c r="K358" s="16">
        <f t="shared" si="1307"/>
        <v>0.96916776256557036</v>
      </c>
      <c r="L358" s="16">
        <f t="shared" ref="L358:M358" si="1308">L357</f>
        <v>0.98624335465829094</v>
      </c>
      <c r="M358" s="16">
        <f t="shared" si="1308"/>
        <v>1.8351169303884849</v>
      </c>
      <c r="N358" s="16">
        <f>INDEX('Model 1'!EMBLEMFac9Fac18,MATCH(I358,'Model 1'!$A$45:$A$74,1),MATCH($D$5,'Model 1'!$C$44:$G$44,0))</f>
        <v>0.57345782300694315</v>
      </c>
      <c r="O358" s="16">
        <f>INDEX('Model 1'!EMBLEMFac21Fac18,MATCH(I358,'Model 1'!$A$80:$A$109,1),MATCH($D$4,'Model 1'!$C$79:$F$79,0))</f>
        <v>0.8512053780955311</v>
      </c>
      <c r="P358" s="16">
        <f t="shared" ref="P358:Q358" si="1309">P357</f>
        <v>0.96967377967050727</v>
      </c>
      <c r="Q358" s="16">
        <f t="shared" si="1309"/>
        <v>0.98034764327780921</v>
      </c>
      <c r="R358" s="16">
        <f t="shared" ref="R358" si="1310">R357</f>
        <v>1.004679405109753</v>
      </c>
      <c r="S358" s="16">
        <f>IFERROR(INDEX('Model 1'!EMBLEMFac21Fac26,MATCH(H358,'Model 1'!$H$203:$H$324,0),MATCH($D$4,'Model 1'!$C$202:$F$202,0)),S357)</f>
        <v>1.2348455492762502</v>
      </c>
      <c r="T358" s="16">
        <f t="shared" si="1172"/>
        <v>0.52859396983520879</v>
      </c>
      <c r="V358" s="34">
        <f t="shared" si="1226"/>
        <v>30</v>
      </c>
    </row>
    <row r="359" spans="7:22" x14ac:dyDescent="0.3">
      <c r="G359" s="18">
        <f t="shared" si="1221"/>
        <v>109</v>
      </c>
      <c r="H359" s="5" t="s">
        <v>622</v>
      </c>
      <c r="I359" s="33">
        <f>IF('Model 1'!$B$330="C",$B$5*(1+'Model 1'!$B$329)^(V359-1),IF('Model 1'!$B$330="S",$B$5*(1+'Model 1'!$B$329*(V359-1)),$B$5))</f>
        <v>706.96965180281336</v>
      </c>
      <c r="J359" s="16">
        <f t="shared" ref="J359:K359" si="1311">J358</f>
        <v>0.52347225741415115</v>
      </c>
      <c r="K359" s="16">
        <f t="shared" si="1311"/>
        <v>0.96916776256557036</v>
      </c>
      <c r="L359" s="16">
        <f t="shared" ref="L359:M359" si="1312">L358</f>
        <v>0.98624335465829094</v>
      </c>
      <c r="M359" s="16">
        <f t="shared" si="1312"/>
        <v>1.8351169303884849</v>
      </c>
      <c r="N359" s="16">
        <f>INDEX('Model 1'!EMBLEMFac9Fac18,MATCH(I359,'Model 1'!$A$45:$A$74,1),MATCH($D$5,'Model 1'!$C$44:$G$44,0))</f>
        <v>0.57345782300694315</v>
      </c>
      <c r="O359" s="16">
        <f>INDEX('Model 1'!EMBLEMFac21Fac18,MATCH(I359,'Model 1'!$A$80:$A$109,1),MATCH($D$4,'Model 1'!$C$79:$F$79,0))</f>
        <v>0.8512053780955311</v>
      </c>
      <c r="P359" s="16">
        <f t="shared" ref="P359:Q359" si="1313">P358</f>
        <v>0.96967377967050727</v>
      </c>
      <c r="Q359" s="16">
        <f t="shared" si="1313"/>
        <v>0.98034764327780921</v>
      </c>
      <c r="R359" s="16">
        <f t="shared" ref="R359" si="1314">R358</f>
        <v>1.004679405109753</v>
      </c>
      <c r="S359" s="16">
        <f>IFERROR(INDEX('Model 1'!EMBLEMFac21Fac26,MATCH(H359,'Model 1'!$H$203:$H$324,0),MATCH($D$4,'Model 1'!$C$202:$F$202,0)),S358)</f>
        <v>1.2348455492762502</v>
      </c>
      <c r="T359" s="16">
        <f t="shared" si="1172"/>
        <v>0.52859396983520879</v>
      </c>
      <c r="V359" s="34">
        <f t="shared" si="1226"/>
        <v>30</v>
      </c>
    </row>
    <row r="360" spans="7:22" x14ac:dyDescent="0.3">
      <c r="G360" s="18">
        <f t="shared" si="1221"/>
        <v>109</v>
      </c>
      <c r="H360" s="5" t="s">
        <v>623</v>
      </c>
      <c r="I360" s="33">
        <f>IF('Model 1'!$B$330="C",$B$5*(1+'Model 1'!$B$329)^(V360-1),IF('Model 1'!$B$330="S",$B$5*(1+'Model 1'!$B$329*(V360-1)),$B$5))</f>
        <v>706.96965180281336</v>
      </c>
      <c r="J360" s="16">
        <f t="shared" ref="J360:K360" si="1315">J359</f>
        <v>0.52347225741415115</v>
      </c>
      <c r="K360" s="16">
        <f t="shared" si="1315"/>
        <v>0.96916776256557036</v>
      </c>
      <c r="L360" s="16">
        <f t="shared" ref="L360:M360" si="1316">L359</f>
        <v>0.98624335465829094</v>
      </c>
      <c r="M360" s="16">
        <f t="shared" si="1316"/>
        <v>1.8351169303884849</v>
      </c>
      <c r="N360" s="16">
        <f>INDEX('Model 1'!EMBLEMFac9Fac18,MATCH(I360,'Model 1'!$A$45:$A$74,1),MATCH($D$5,'Model 1'!$C$44:$G$44,0))</f>
        <v>0.57345782300694315</v>
      </c>
      <c r="O360" s="16">
        <f>INDEX('Model 1'!EMBLEMFac21Fac18,MATCH(I360,'Model 1'!$A$80:$A$109,1),MATCH($D$4,'Model 1'!$C$79:$F$79,0))</f>
        <v>0.8512053780955311</v>
      </c>
      <c r="P360" s="16">
        <f t="shared" ref="P360:Q360" si="1317">P359</f>
        <v>0.96967377967050727</v>
      </c>
      <c r="Q360" s="16">
        <f t="shared" si="1317"/>
        <v>0.98034764327780921</v>
      </c>
      <c r="R360" s="16">
        <f t="shared" ref="R360" si="1318">R359</f>
        <v>1.004679405109753</v>
      </c>
      <c r="S360" s="16">
        <f>IFERROR(INDEX('Model 1'!EMBLEMFac21Fac26,MATCH(H360,'Model 1'!$H$203:$H$324,0),MATCH($D$4,'Model 1'!$C$202:$F$202,0)),S359)</f>
        <v>1.2348455492762502</v>
      </c>
      <c r="T360" s="16">
        <f t="shared" si="1172"/>
        <v>0.52859396983520879</v>
      </c>
      <c r="V360" s="34">
        <f t="shared" si="1226"/>
        <v>30</v>
      </c>
    </row>
    <row r="361" spans="7:22" x14ac:dyDescent="0.3">
      <c r="G361" s="18">
        <f t="shared" si="1221"/>
        <v>109</v>
      </c>
      <c r="H361" s="5" t="s">
        <v>624</v>
      </c>
      <c r="I361" s="33">
        <f>IF('Model 1'!$B$330="C",$B$5*(1+'Model 1'!$B$329)^(V361-1),IF('Model 1'!$B$330="S",$B$5*(1+'Model 1'!$B$329*(V361-1)),$B$5))</f>
        <v>706.96965180281336</v>
      </c>
      <c r="J361" s="16">
        <f t="shared" ref="J361:K361" si="1319">J360</f>
        <v>0.52347225741415115</v>
      </c>
      <c r="K361" s="16">
        <f t="shared" si="1319"/>
        <v>0.96916776256557036</v>
      </c>
      <c r="L361" s="16">
        <f t="shared" ref="L361:M361" si="1320">L360</f>
        <v>0.98624335465829094</v>
      </c>
      <c r="M361" s="16">
        <f t="shared" si="1320"/>
        <v>1.8351169303884849</v>
      </c>
      <c r="N361" s="16">
        <f>INDEX('Model 1'!EMBLEMFac9Fac18,MATCH(I361,'Model 1'!$A$45:$A$74,1),MATCH($D$5,'Model 1'!$C$44:$G$44,0))</f>
        <v>0.57345782300694315</v>
      </c>
      <c r="O361" s="16">
        <f>INDEX('Model 1'!EMBLEMFac21Fac18,MATCH(I361,'Model 1'!$A$80:$A$109,1),MATCH($D$4,'Model 1'!$C$79:$F$79,0))</f>
        <v>0.8512053780955311</v>
      </c>
      <c r="P361" s="16">
        <f t="shared" ref="P361:Q361" si="1321">P360</f>
        <v>0.96967377967050727</v>
      </c>
      <c r="Q361" s="16">
        <f t="shared" si="1321"/>
        <v>0.98034764327780921</v>
      </c>
      <c r="R361" s="16">
        <f t="shared" ref="R361" si="1322">R360</f>
        <v>1.004679405109753</v>
      </c>
      <c r="S361" s="16">
        <f>IFERROR(INDEX('Model 1'!EMBLEMFac21Fac26,MATCH(H361,'Model 1'!$H$203:$H$324,0),MATCH($D$4,'Model 1'!$C$202:$F$202,0)),S360)</f>
        <v>1.2348455492762502</v>
      </c>
      <c r="T361" s="16">
        <f t="shared" si="1172"/>
        <v>0.52859396983520879</v>
      </c>
      <c r="V361" s="34">
        <f t="shared" si="1226"/>
        <v>30</v>
      </c>
    </row>
    <row r="362" spans="7:22" x14ac:dyDescent="0.3">
      <c r="G362" s="18">
        <f t="shared" si="1221"/>
        <v>109</v>
      </c>
      <c r="H362" s="5" t="s">
        <v>625</v>
      </c>
      <c r="I362" s="33">
        <f>IF('Model 1'!$B$330="C",$B$5*(1+'Model 1'!$B$329)^(V362-1),IF('Model 1'!$B$330="S",$B$5*(1+'Model 1'!$B$329*(V362-1)),$B$5))</f>
        <v>706.96965180281336</v>
      </c>
      <c r="J362" s="16">
        <f t="shared" ref="J362:K362" si="1323">J361</f>
        <v>0.52347225741415115</v>
      </c>
      <c r="K362" s="16">
        <f t="shared" si="1323"/>
        <v>0.96916776256557036</v>
      </c>
      <c r="L362" s="16">
        <f t="shared" ref="L362:M362" si="1324">L361</f>
        <v>0.98624335465829094</v>
      </c>
      <c r="M362" s="16">
        <f t="shared" si="1324"/>
        <v>1.8351169303884849</v>
      </c>
      <c r="N362" s="16">
        <f>INDEX('Model 1'!EMBLEMFac9Fac18,MATCH(I362,'Model 1'!$A$45:$A$74,1),MATCH($D$5,'Model 1'!$C$44:$G$44,0))</f>
        <v>0.57345782300694315</v>
      </c>
      <c r="O362" s="16">
        <f>INDEX('Model 1'!EMBLEMFac21Fac18,MATCH(I362,'Model 1'!$A$80:$A$109,1),MATCH($D$4,'Model 1'!$C$79:$F$79,0))</f>
        <v>0.8512053780955311</v>
      </c>
      <c r="P362" s="16">
        <f t="shared" ref="P362:Q362" si="1325">P361</f>
        <v>0.96967377967050727</v>
      </c>
      <c r="Q362" s="16">
        <f t="shared" si="1325"/>
        <v>0.98034764327780921</v>
      </c>
      <c r="R362" s="16">
        <f t="shared" ref="R362" si="1326">R361</f>
        <v>1.004679405109753</v>
      </c>
      <c r="S362" s="16">
        <f>IFERROR(INDEX('Model 1'!EMBLEMFac21Fac26,MATCH(H362,'Model 1'!$H$203:$H$324,0),MATCH($D$4,'Model 1'!$C$202:$F$202,0)),S361)</f>
        <v>1.2348455492762502</v>
      </c>
      <c r="T362" s="16">
        <f t="shared" si="1172"/>
        <v>0.52859396983520879</v>
      </c>
      <c r="V362" s="34">
        <f t="shared" si="1226"/>
        <v>30</v>
      </c>
    </row>
    <row r="363" spans="7:22" x14ac:dyDescent="0.3">
      <c r="G363" s="18">
        <f t="shared" si="1221"/>
        <v>109</v>
      </c>
      <c r="H363" s="5" t="s">
        <v>626</v>
      </c>
      <c r="I363" s="33">
        <f>IF('Model 1'!$B$330="C",$B$5*(1+'Model 1'!$B$329)^(V363-1),IF('Model 1'!$B$330="S",$B$5*(1+'Model 1'!$B$329*(V363-1)),$B$5))</f>
        <v>706.96965180281336</v>
      </c>
      <c r="J363" s="16">
        <f t="shared" ref="J363:K363" si="1327">J362</f>
        <v>0.52347225741415115</v>
      </c>
      <c r="K363" s="16">
        <f t="shared" si="1327"/>
        <v>0.96916776256557036</v>
      </c>
      <c r="L363" s="16">
        <f t="shared" ref="L363:M363" si="1328">L362</f>
        <v>0.98624335465829094</v>
      </c>
      <c r="M363" s="16">
        <f t="shared" si="1328"/>
        <v>1.8351169303884849</v>
      </c>
      <c r="N363" s="16">
        <f>INDEX('Model 1'!EMBLEMFac9Fac18,MATCH(I363,'Model 1'!$A$45:$A$74,1),MATCH($D$5,'Model 1'!$C$44:$G$44,0))</f>
        <v>0.57345782300694315</v>
      </c>
      <c r="O363" s="16">
        <f>INDEX('Model 1'!EMBLEMFac21Fac18,MATCH(I363,'Model 1'!$A$80:$A$109,1),MATCH($D$4,'Model 1'!$C$79:$F$79,0))</f>
        <v>0.8512053780955311</v>
      </c>
      <c r="P363" s="16">
        <f t="shared" ref="P363:Q363" si="1329">P362</f>
        <v>0.96967377967050727</v>
      </c>
      <c r="Q363" s="16">
        <f t="shared" si="1329"/>
        <v>0.98034764327780921</v>
      </c>
      <c r="R363" s="16">
        <f t="shared" ref="R363" si="1330">R362</f>
        <v>1.004679405109753</v>
      </c>
      <c r="S363" s="16">
        <f>IFERROR(INDEX('Model 1'!EMBLEMFac21Fac26,MATCH(H363,'Model 1'!$H$203:$H$324,0),MATCH($D$4,'Model 1'!$C$202:$F$202,0)),S362)</f>
        <v>1.2348455492762502</v>
      </c>
      <c r="T363" s="16">
        <f t="shared" si="1172"/>
        <v>0.52859396983520879</v>
      </c>
      <c r="V363" s="34">
        <f t="shared" si="1226"/>
        <v>30</v>
      </c>
    </row>
  </sheetData>
  <sheetProtection sheet="1" objects="1" scenarios="1"/>
  <mergeCells count="1">
    <mergeCell ref="A24:D25"/>
  </mergeCells>
  <dataValidations count="1">
    <dataValidation type="decimal" allowBlank="1" showInputMessage="1" showErrorMessage="1" error="Please enter a daily benefit dollar amount betweeen $0 and $500" sqref="B5">
      <formula1>0</formula1>
      <formula2>500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'Model 1'!$G$8:$G$16</xm:f>
          </x14:formula1>
          <xm:sqref>B6</xm:sqref>
        </x14:dataValidation>
        <x14:dataValidation type="list" allowBlank="1" showInputMessage="1" showErrorMessage="1">
          <x14:formula1>
            <xm:f>'Model 1'!$B$186:$B$197</xm:f>
          </x14:formula1>
          <xm:sqref>B7</xm:sqref>
        </x14:dataValidation>
        <x14:dataValidation type="list" allowBlank="1" showInputMessage="1" showErrorMessage="1">
          <x14:formula1>
            <xm:f>'Model 1'!$A$8:$A$9</xm:f>
          </x14:formula1>
          <xm:sqref>B8</xm:sqref>
        </x14:dataValidation>
        <x14:dataValidation type="list" allowBlank="1" showInputMessage="1" showErrorMessage="1">
          <x14:formula1>
            <xm:f>'Model 1'!$C$202:$F$202</xm:f>
          </x14:formula1>
          <xm:sqref>D4</xm:sqref>
        </x14:dataValidation>
        <x14:dataValidation type="list" allowBlank="1" showInputMessage="1" showErrorMessage="1">
          <x14:formula1>
            <xm:f>'Model 1'!$C$44:$G$44</xm:f>
          </x14:formula1>
          <xm:sqref>D5</xm:sqref>
        </x14:dataValidation>
        <x14:dataValidation type="list" allowBlank="1" showInputMessage="1" showErrorMessage="1">
          <x14:formula1>
            <xm:f>'Model 1'!$B$21:$B$39</xm:f>
          </x14:formula1>
          <xm:sqref>D6</xm:sqref>
        </x14:dataValidation>
        <x14:dataValidation type="list" allowBlank="1" showInputMessage="1" showErrorMessage="1">
          <x14:formula1>
            <xm:f>'Model 1'!$D$8:$D$10</xm:f>
          </x14:formula1>
          <xm:sqref>D7</xm:sqref>
        </x14:dataValidation>
        <x14:dataValidation type="list" allowBlank="1" showInputMessage="1" showErrorMessage="1">
          <x14:formula1>
            <xm:f>'Model 1'!$B$115:$B$180</xm:f>
          </x14:formula1>
          <xm:sqref>B4</xm:sqref>
        </x14:dataValidation>
        <x14:dataValidation type="list" allowBlank="1" showInputMessage="1" showErrorMessage="1">
          <x14:formula1>
            <xm:f>'Model 1'!$B$332:$B$356</xm:f>
          </x14:formula1>
          <xm:sqref>B9</xm:sqref>
        </x14:dataValidation>
        <x14:dataValidation type="list" allowBlank="1" showInputMessage="1" showErrorMessage="1">
          <x14:formula1>
            <xm:f>'Model 1'!$C$331:$J$331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5"/>
  <sheetViews>
    <sheetView workbookViewId="0"/>
  </sheetViews>
  <sheetFormatPr defaultColWidth="9.109375" defaultRowHeight="14.4" x14ac:dyDescent="0.3"/>
  <cols>
    <col min="1" max="1" width="9.109375" style="1"/>
    <col min="2" max="2" width="14" style="1" customWidth="1"/>
    <col min="3" max="16384" width="9.109375" style="1"/>
  </cols>
  <sheetData>
    <row r="2" spans="1:19" x14ac:dyDescent="0.3">
      <c r="A2" s="3" t="s">
        <v>121</v>
      </c>
      <c r="C2" s="24">
        <v>0.67293831570653539</v>
      </c>
    </row>
    <row r="5" spans="1:19" ht="15.6" x14ac:dyDescent="0.3">
      <c r="A5" s="4" t="s">
        <v>122</v>
      </c>
      <c r="D5" s="4" t="s">
        <v>124</v>
      </c>
      <c r="G5" s="4" t="s">
        <v>127</v>
      </c>
      <c r="J5" s="4" t="s">
        <v>200</v>
      </c>
      <c r="M5" s="4" t="s">
        <v>202</v>
      </c>
      <c r="P5" s="4" t="s">
        <v>216</v>
      </c>
    </row>
    <row r="7" spans="1:19" x14ac:dyDescent="0.3">
      <c r="A7" s="3" t="s">
        <v>122</v>
      </c>
      <c r="D7" s="3" t="s">
        <v>124</v>
      </c>
      <c r="G7" s="3" t="s">
        <v>127</v>
      </c>
      <c r="J7" s="3" t="s">
        <v>200</v>
      </c>
      <c r="M7" s="3" t="s">
        <v>202</v>
      </c>
      <c r="P7" s="3" t="s">
        <v>216</v>
      </c>
    </row>
    <row r="8" spans="1:19" x14ac:dyDescent="0.3">
      <c r="A8" s="2" t="s">
        <v>0</v>
      </c>
      <c r="B8" s="24">
        <v>1</v>
      </c>
      <c r="D8" s="2" t="s">
        <v>120</v>
      </c>
      <c r="E8" s="24">
        <v>1</v>
      </c>
      <c r="G8" s="2" t="s">
        <v>128</v>
      </c>
      <c r="H8" s="24">
        <v>0.97478454561520289</v>
      </c>
      <c r="J8" s="30">
        <v>35</v>
      </c>
      <c r="K8" s="24">
        <v>0.90564140112712233</v>
      </c>
      <c r="M8" s="2" t="s">
        <v>203</v>
      </c>
      <c r="N8" s="24">
        <v>0.98633309637988931</v>
      </c>
      <c r="P8" s="41" t="s">
        <v>385</v>
      </c>
      <c r="Q8" s="42">
        <f>Q9</f>
        <v>1.1648333757138414</v>
      </c>
      <c r="S8" s="40" t="s">
        <v>128</v>
      </c>
    </row>
    <row r="9" spans="1:19" x14ac:dyDescent="0.3">
      <c r="A9" s="2" t="s">
        <v>123</v>
      </c>
      <c r="B9" s="24">
        <v>1.0198528715010069</v>
      </c>
      <c r="D9" s="2" t="s">
        <v>125</v>
      </c>
      <c r="E9" s="24">
        <v>1</v>
      </c>
      <c r="G9" s="2" t="s">
        <v>129</v>
      </c>
      <c r="H9" s="24">
        <v>0.97478454561520289</v>
      </c>
      <c r="J9" s="30">
        <v>36</v>
      </c>
      <c r="K9" s="24">
        <v>0.90564140112712233</v>
      </c>
      <c r="M9" s="2" t="s">
        <v>204</v>
      </c>
      <c r="N9" s="24">
        <v>0.9901968094731064</v>
      </c>
      <c r="P9" s="41" t="s">
        <v>386</v>
      </c>
      <c r="Q9" s="24">
        <v>1.1648333757138414</v>
      </c>
      <c r="S9" s="40" t="s">
        <v>129</v>
      </c>
    </row>
    <row r="10" spans="1:19" x14ac:dyDescent="0.3">
      <c r="D10" s="2" t="s">
        <v>126</v>
      </c>
      <c r="E10" s="24">
        <v>0.95844413924195726</v>
      </c>
      <c r="G10" s="2" t="s">
        <v>130</v>
      </c>
      <c r="H10" s="24">
        <v>0.97478454561520289</v>
      </c>
      <c r="J10" s="30">
        <v>37</v>
      </c>
      <c r="K10" s="24">
        <v>0.90564140112712233</v>
      </c>
      <c r="M10" s="2" t="s">
        <v>205</v>
      </c>
      <c r="N10" s="24">
        <v>0.9934540002089195</v>
      </c>
      <c r="P10" s="2" t="s">
        <v>1</v>
      </c>
      <c r="Q10" s="24">
        <v>1.048552692936974</v>
      </c>
      <c r="S10" s="40" t="s">
        <v>130</v>
      </c>
    </row>
    <row r="11" spans="1:19" x14ac:dyDescent="0.3">
      <c r="G11" s="2" t="s">
        <v>131</v>
      </c>
      <c r="H11" s="24">
        <v>0.97478454561520289</v>
      </c>
      <c r="J11" s="30">
        <v>38</v>
      </c>
      <c r="K11" s="24">
        <v>0.90564140112712233</v>
      </c>
      <c r="M11" s="2" t="s">
        <v>206</v>
      </c>
      <c r="N11" s="24">
        <v>0.99609859292058367</v>
      </c>
      <c r="P11" s="2" t="s">
        <v>2</v>
      </c>
      <c r="Q11" s="24">
        <v>1.0171841250007521</v>
      </c>
      <c r="S11" s="40" t="s">
        <v>131</v>
      </c>
    </row>
    <row r="12" spans="1:19" x14ac:dyDescent="0.3">
      <c r="G12" s="2" t="s">
        <v>132</v>
      </c>
      <c r="H12" s="24">
        <v>0.98731177731008701</v>
      </c>
      <c r="J12" s="30">
        <v>39</v>
      </c>
      <c r="K12" s="24">
        <v>0.90564140112712233</v>
      </c>
      <c r="M12" s="2" t="s">
        <v>207</v>
      </c>
      <c r="N12" s="24">
        <v>0.99812564480102517</v>
      </c>
      <c r="P12" s="2" t="s">
        <v>3</v>
      </c>
      <c r="Q12" s="24">
        <v>1</v>
      </c>
      <c r="S12" s="40" t="s">
        <v>132</v>
      </c>
    </row>
    <row r="13" spans="1:19" x14ac:dyDescent="0.3">
      <c r="G13" s="2" t="s">
        <v>133</v>
      </c>
      <c r="H13" s="24">
        <v>1</v>
      </c>
      <c r="J13" s="30">
        <v>40</v>
      </c>
      <c r="K13" s="24">
        <v>0.90564140112712233</v>
      </c>
      <c r="M13" s="2" t="s">
        <v>208</v>
      </c>
      <c r="N13" s="24">
        <v>0.99953136129659681</v>
      </c>
      <c r="P13" s="2" t="s">
        <v>4</v>
      </c>
      <c r="Q13" s="24">
        <v>1.0151323255987668</v>
      </c>
      <c r="S13" s="40" t="s">
        <v>133</v>
      </c>
    </row>
    <row r="14" spans="1:19" x14ac:dyDescent="0.3">
      <c r="G14" s="2" t="s">
        <v>134</v>
      </c>
      <c r="H14" s="24">
        <v>1</v>
      </c>
      <c r="J14" s="30">
        <v>41</v>
      </c>
      <c r="K14" s="24">
        <v>0.90564140112712233</v>
      </c>
      <c r="M14" s="2" t="s">
        <v>209</v>
      </c>
      <c r="N14" s="24">
        <v>1.0003131079433276</v>
      </c>
      <c r="P14" s="2" t="s">
        <v>5</v>
      </c>
      <c r="Q14" s="24">
        <v>1.047968340012557</v>
      </c>
      <c r="S14" s="40" t="s">
        <v>270</v>
      </c>
    </row>
    <row r="15" spans="1:19" x14ac:dyDescent="0.3">
      <c r="G15" s="2" t="s">
        <v>135</v>
      </c>
      <c r="H15" s="24">
        <v>1</v>
      </c>
      <c r="J15" s="30">
        <v>42</v>
      </c>
      <c r="K15" s="24">
        <v>0.90564140112712233</v>
      </c>
      <c r="M15" s="2" t="s">
        <v>210</v>
      </c>
      <c r="N15" s="24">
        <v>1.0004694185939862</v>
      </c>
      <c r="P15" s="2" t="s">
        <v>6</v>
      </c>
      <c r="Q15" s="24">
        <v>1.0807485824990226</v>
      </c>
      <c r="S15" s="40" t="s">
        <v>271</v>
      </c>
    </row>
    <row r="16" spans="1:19" x14ac:dyDescent="0.3">
      <c r="G16" s="2" t="s">
        <v>136</v>
      </c>
      <c r="H16" s="24">
        <v>1</v>
      </c>
      <c r="J16" s="30">
        <v>43</v>
      </c>
      <c r="K16" s="24">
        <v>0.90564140112712233</v>
      </c>
      <c r="M16" s="2" t="s">
        <v>211</v>
      </c>
      <c r="N16" s="24">
        <v>1</v>
      </c>
      <c r="P16" s="2" t="s">
        <v>7</v>
      </c>
      <c r="Q16" s="24">
        <v>1.1215617207009632</v>
      </c>
      <c r="S16" s="40" t="s">
        <v>272</v>
      </c>
    </row>
    <row r="17" spans="10:19" x14ac:dyDescent="0.3">
      <c r="J17" s="30">
        <v>44</v>
      </c>
      <c r="K17" s="24">
        <v>0.90564140112712233</v>
      </c>
      <c r="M17" s="2" t="s">
        <v>212</v>
      </c>
      <c r="N17" s="24">
        <v>1</v>
      </c>
      <c r="P17" s="2" t="s">
        <v>8</v>
      </c>
      <c r="Q17" s="24">
        <v>1.1577079545089894</v>
      </c>
      <c r="S17" s="40" t="s">
        <v>273</v>
      </c>
    </row>
    <row r="18" spans="10:19" x14ac:dyDescent="0.3">
      <c r="J18" s="30">
        <v>45</v>
      </c>
      <c r="K18" s="24">
        <v>0.90564140112712233</v>
      </c>
      <c r="M18" s="2" t="s">
        <v>213</v>
      </c>
      <c r="N18" s="24">
        <v>1</v>
      </c>
      <c r="P18" s="2" t="s">
        <v>9</v>
      </c>
      <c r="Q18" s="24">
        <v>1.1728797264451603</v>
      </c>
      <c r="S18" s="40" t="s">
        <v>274</v>
      </c>
    </row>
    <row r="19" spans="10:19" x14ac:dyDescent="0.3">
      <c r="J19" s="30">
        <v>46</v>
      </c>
      <c r="K19" s="24">
        <v>0.90564140112712233</v>
      </c>
      <c r="M19" s="2" t="s">
        <v>214</v>
      </c>
      <c r="N19" s="24">
        <v>1</v>
      </c>
      <c r="P19" s="2" t="s">
        <v>10</v>
      </c>
      <c r="Q19" s="24">
        <v>1.1872495287463436</v>
      </c>
      <c r="S19" s="40" t="s">
        <v>275</v>
      </c>
    </row>
    <row r="20" spans="10:19" x14ac:dyDescent="0.3">
      <c r="J20" s="30">
        <v>47</v>
      </c>
      <c r="K20" s="24">
        <v>0.90564140112712233</v>
      </c>
      <c r="P20" s="2" t="s">
        <v>11</v>
      </c>
      <c r="Q20" s="24">
        <v>1.2008333245944172</v>
      </c>
      <c r="S20" s="40" t="s">
        <v>276</v>
      </c>
    </row>
    <row r="21" spans="10:19" x14ac:dyDescent="0.3">
      <c r="J21" s="30">
        <v>48</v>
      </c>
      <c r="K21" s="24">
        <v>0.90564140112712233</v>
      </c>
      <c r="P21" s="2" t="s">
        <v>12</v>
      </c>
      <c r="Q21" s="24">
        <v>1.2136492938844403</v>
      </c>
      <c r="S21" s="40" t="s">
        <v>277</v>
      </c>
    </row>
    <row r="22" spans="10:19" x14ac:dyDescent="0.3">
      <c r="J22" s="30">
        <v>49</v>
      </c>
      <c r="K22" s="24">
        <v>0.91245657097158939</v>
      </c>
      <c r="P22" s="2" t="s">
        <v>13</v>
      </c>
      <c r="Q22" s="24">
        <v>1.2257175645599012</v>
      </c>
      <c r="S22" s="40" t="s">
        <v>278</v>
      </c>
    </row>
    <row r="23" spans="10:19" x14ac:dyDescent="0.3">
      <c r="J23" s="30">
        <v>50</v>
      </c>
      <c r="K23" s="24">
        <v>0.91913148740047645</v>
      </c>
      <c r="P23" s="2" t="s">
        <v>14</v>
      </c>
      <c r="Q23" s="24">
        <v>1.2370599527513526</v>
      </c>
      <c r="S23" s="40" t="s">
        <v>279</v>
      </c>
    </row>
    <row r="24" spans="10:19" x14ac:dyDescent="0.3">
      <c r="J24" s="30">
        <v>51</v>
      </c>
      <c r="K24" s="24">
        <v>0.92566233282859656</v>
      </c>
      <c r="P24" s="2" t="s">
        <v>15</v>
      </c>
      <c r="Q24" s="24">
        <v>1.2476997132788219</v>
      </c>
      <c r="S24" s="40" t="s">
        <v>280</v>
      </c>
    </row>
    <row r="25" spans="10:19" x14ac:dyDescent="0.3">
      <c r="J25" s="30">
        <v>52</v>
      </c>
      <c r="K25" s="24">
        <v>0.93204535251938481</v>
      </c>
      <c r="P25" s="2" t="s">
        <v>16</v>
      </c>
      <c r="Q25" s="24">
        <v>1.2576613017734495</v>
      </c>
      <c r="S25" s="40" t="s">
        <v>281</v>
      </c>
    </row>
    <row r="26" spans="10:19" x14ac:dyDescent="0.3">
      <c r="J26" s="30">
        <v>53</v>
      </c>
      <c r="K26" s="24">
        <v>0.93827685817154327</v>
      </c>
      <c r="P26" s="2" t="s">
        <v>17</v>
      </c>
      <c r="Q26" s="24">
        <v>1.2669701493907684</v>
      </c>
      <c r="S26" s="40" t="s">
        <v>282</v>
      </c>
    </row>
    <row r="27" spans="10:19" x14ac:dyDescent="0.3">
      <c r="J27" s="30">
        <v>54</v>
      </c>
      <c r="K27" s="24">
        <v>0.94435323146134886</v>
      </c>
      <c r="P27" s="2" t="s">
        <v>18</v>
      </c>
      <c r="Q27" s="24">
        <v>1.2756524508284606</v>
      </c>
      <c r="S27" s="40" t="s">
        <v>283</v>
      </c>
    </row>
    <row r="28" spans="10:19" x14ac:dyDescent="0.3">
      <c r="J28" s="30">
        <v>55</v>
      </c>
      <c r="K28" s="24">
        <v>0.95027092753587361</v>
      </c>
      <c r="P28" s="2" t="s">
        <v>19</v>
      </c>
      <c r="Q28" s="24">
        <v>1.2837349661262147</v>
      </c>
      <c r="S28" s="40" t="s">
        <v>284</v>
      </c>
    </row>
    <row r="29" spans="10:19" x14ac:dyDescent="0.3">
      <c r="J29" s="30">
        <v>56</v>
      </c>
      <c r="K29" s="24">
        <v>0.95602647845241062</v>
      </c>
      <c r="P29" s="2" t="s">
        <v>20</v>
      </c>
      <c r="Q29" s="24">
        <v>1.2912448365147347</v>
      </c>
      <c r="S29" s="40" t="s">
        <v>285</v>
      </c>
    </row>
    <row r="30" spans="10:19" x14ac:dyDescent="0.3">
      <c r="J30" s="30">
        <v>57</v>
      </c>
      <c r="K30" s="24">
        <v>0.9616164965594417</v>
      </c>
      <c r="P30" s="2" t="s">
        <v>21</v>
      </c>
      <c r="Q30" s="24">
        <v>1.2982094143948297</v>
      </c>
      <c r="S30" s="40" t="s">
        <v>286</v>
      </c>
    </row>
    <row r="31" spans="10:19" x14ac:dyDescent="0.3">
      <c r="J31" s="30">
        <v>58</v>
      </c>
      <c r="K31" s="24">
        <v>0.96703767781454364</v>
      </c>
      <c r="P31" s="2" t="s">
        <v>22</v>
      </c>
      <c r="Q31" s="24">
        <v>1.3046561073652352</v>
      </c>
      <c r="S31" s="40" t="s">
        <v>287</v>
      </c>
    </row>
    <row r="32" spans="10:19" x14ac:dyDescent="0.3">
      <c r="J32" s="30">
        <v>59</v>
      </c>
      <c r="K32" s="24">
        <v>0.97228680503468934</v>
      </c>
      <c r="P32" s="2" t="s">
        <v>23</v>
      </c>
      <c r="Q32" s="24">
        <v>1.3106122360783892</v>
      </c>
      <c r="S32" s="40" t="s">
        <v>288</v>
      </c>
    </row>
    <row r="33" spans="10:19" x14ac:dyDescent="0.3">
      <c r="J33" s="30">
        <v>60</v>
      </c>
      <c r="K33" s="24">
        <v>0.97736075107447662</v>
      </c>
      <c r="P33" s="2" t="s">
        <v>24</v>
      </c>
      <c r="Q33" s="24">
        <v>1.3161049055856739</v>
      </c>
      <c r="S33" s="40" t="s">
        <v>289</v>
      </c>
    </row>
    <row r="34" spans="10:19" x14ac:dyDescent="0.3">
      <c r="J34" s="30">
        <v>61</v>
      </c>
      <c r="K34" s="24">
        <v>0.98225648192789117</v>
      </c>
      <c r="P34" s="2" t="s">
        <v>25</v>
      </c>
      <c r="Q34" s="24">
        <v>1.3211608897361908</v>
      </c>
      <c r="S34" s="40" t="s">
        <v>290</v>
      </c>
    </row>
    <row r="35" spans="10:19" x14ac:dyDescent="0.3">
      <c r="J35" s="30">
        <v>62</v>
      </c>
      <c r="K35" s="24">
        <v>0.98697105974930466</v>
      </c>
      <c r="P35" s="2" t="s">
        <v>26</v>
      </c>
      <c r="Q35" s="24">
        <v>1.3258065281144527</v>
      </c>
      <c r="S35" s="40" t="s">
        <v>291</v>
      </c>
    </row>
    <row r="36" spans="10:19" x14ac:dyDescent="0.3">
      <c r="J36" s="30">
        <v>63</v>
      </c>
      <c r="K36" s="24">
        <v>0.99150164578949862</v>
      </c>
      <c r="P36" s="2" t="s">
        <v>27</v>
      </c>
      <c r="Q36" s="24">
        <v>1.3300676349408846</v>
      </c>
      <c r="S36" s="40" t="s">
        <v>292</v>
      </c>
    </row>
    <row r="37" spans="10:19" x14ac:dyDescent="0.3">
      <c r="J37" s="30">
        <v>64</v>
      </c>
      <c r="K37" s="24">
        <v>0.99584550324260923</v>
      </c>
      <c r="P37" s="2" t="s">
        <v>28</v>
      </c>
      <c r="Q37" s="24">
        <v>1.333969419313042</v>
      </c>
      <c r="S37" s="40" t="s">
        <v>293</v>
      </c>
    </row>
    <row r="38" spans="10:19" x14ac:dyDescent="0.3">
      <c r="J38" s="30">
        <v>65</v>
      </c>
      <c r="K38" s="24">
        <v>1</v>
      </c>
      <c r="P38" s="2" t="s">
        <v>29</v>
      </c>
      <c r="Q38" s="24">
        <v>1.3375364161333949</v>
      </c>
      <c r="S38" s="40" t="s">
        <v>294</v>
      </c>
    </row>
    <row r="39" spans="10:19" x14ac:dyDescent="0.3">
      <c r="J39" s="30">
        <v>66</v>
      </c>
      <c r="K39" s="24">
        <v>1.0039626113071842</v>
      </c>
      <c r="P39" s="2" t="s">
        <v>30</v>
      </c>
      <c r="Q39" s="24">
        <v>1.3407924270497693</v>
      </c>
      <c r="S39" s="40" t="s">
        <v>295</v>
      </c>
    </row>
    <row r="40" spans="10:19" x14ac:dyDescent="0.3">
      <c r="J40" s="30">
        <v>67</v>
      </c>
      <c r="K40" s="24">
        <v>1.0077309223200435</v>
      </c>
      <c r="P40" s="2" t="s">
        <v>31</v>
      </c>
      <c r="Q40" s="24">
        <v>1.3437604707255464</v>
      </c>
      <c r="S40" s="40" t="s">
        <v>296</v>
      </c>
    </row>
    <row r="41" spans="10:19" x14ac:dyDescent="0.3">
      <c r="J41" s="30">
        <v>68</v>
      </c>
      <c r="K41" s="24">
        <v>1.0113026305567223</v>
      </c>
      <c r="P41" s="2" t="s">
        <v>32</v>
      </c>
      <c r="Q41" s="24">
        <v>1.3464627417570383</v>
      </c>
      <c r="S41" s="40" t="s">
        <v>297</v>
      </c>
    </row>
    <row r="42" spans="10:19" x14ac:dyDescent="0.3">
      <c r="J42" s="30">
        <v>69</v>
      </c>
      <c r="K42" s="24">
        <v>1.014675548241712</v>
      </c>
      <c r="P42" s="2" t="s">
        <v>33</v>
      </c>
      <c r="Q42" s="24">
        <v>1.3489205775637056</v>
      </c>
      <c r="S42" s="40" t="s">
        <v>298</v>
      </c>
    </row>
    <row r="43" spans="10:19" x14ac:dyDescent="0.3">
      <c r="J43" s="30">
        <v>70</v>
      </c>
      <c r="K43" s="24">
        <v>1.0178476045387876</v>
      </c>
      <c r="P43" s="2" t="s">
        <v>34</v>
      </c>
      <c r="Q43" s="24">
        <v>1.351154432591773</v>
      </c>
      <c r="S43" s="40" t="s">
        <v>299</v>
      </c>
    </row>
    <row r="44" spans="10:19" x14ac:dyDescent="0.3">
      <c r="J44" s="30">
        <v>71</v>
      </c>
      <c r="K44" s="24">
        <v>1.0208168476696036</v>
      </c>
      <c r="P44" s="2" t="s">
        <v>35</v>
      </c>
      <c r="Q44" s="24">
        <v>1.3531838591921723</v>
      </c>
      <c r="S44" s="40" t="s">
        <v>300</v>
      </c>
    </row>
    <row r="45" spans="10:19" x14ac:dyDescent="0.3">
      <c r="J45" s="30">
        <v>72</v>
      </c>
      <c r="K45" s="24">
        <v>1.0235814469149178</v>
      </c>
      <c r="P45" s="2" t="s">
        <v>36</v>
      </c>
      <c r="Q45" s="24">
        <v>1.3550274945585183</v>
      </c>
      <c r="S45" s="40" t="s">
        <v>301</v>
      </c>
    </row>
    <row r="46" spans="10:19" x14ac:dyDescent="0.3">
      <c r="J46" s="30">
        <v>73</v>
      </c>
      <c r="K46" s="24">
        <v>1.0261396944955701</v>
      </c>
      <c r="P46" s="2" t="s">
        <v>37</v>
      </c>
      <c r="Q46" s="24">
        <v>1.3567030531390436</v>
      </c>
      <c r="S46" s="40" t="s">
        <v>302</v>
      </c>
    </row>
    <row r="47" spans="10:19" x14ac:dyDescent="0.3">
      <c r="J47" s="30">
        <v>74</v>
      </c>
      <c r="K47" s="24">
        <v>1.0284900073305101</v>
      </c>
      <c r="P47" s="2" t="s">
        <v>38</v>
      </c>
      <c r="Q47" s="24">
        <v>1.3582273239672131</v>
      </c>
      <c r="S47" s="40" t="s">
        <v>303</v>
      </c>
    </row>
    <row r="48" spans="10:19" x14ac:dyDescent="0.3">
      <c r="J48" s="30">
        <v>75</v>
      </c>
      <c r="K48" s="24">
        <v>1.0306309286693425</v>
      </c>
      <c r="P48" s="2" t="s">
        <v>39</v>
      </c>
      <c r="Q48" s="24">
        <v>1.3596161723883726</v>
      </c>
      <c r="S48" s="40" t="s">
        <v>304</v>
      </c>
    </row>
    <row r="49" spans="10:19" x14ac:dyDescent="0.3">
      <c r="J49" s="30">
        <v>76</v>
      </c>
      <c r="K49" s="24">
        <v>1.0325611295970301</v>
      </c>
      <c r="P49" s="2" t="s">
        <v>40</v>
      </c>
      <c r="Q49" s="24">
        <v>1.3608845456935614</v>
      </c>
      <c r="S49" s="40" t="s">
        <v>305</v>
      </c>
    </row>
    <row r="50" spans="10:19" x14ac:dyDescent="0.3">
      <c r="J50" s="30">
        <v>77</v>
      </c>
      <c r="K50" s="24">
        <v>1.0342794104085824</v>
      </c>
      <c r="P50" s="2" t="s">
        <v>41</v>
      </c>
      <c r="Q50" s="24">
        <v>1.3620464822059837</v>
      </c>
      <c r="S50" s="40" t="s">
        <v>306</v>
      </c>
    </row>
    <row r="51" spans="10:19" x14ac:dyDescent="0.3">
      <c r="J51" s="30">
        <v>78</v>
      </c>
      <c r="K51" s="24">
        <v>1.0342794104085824</v>
      </c>
      <c r="P51" s="2" t="s">
        <v>42</v>
      </c>
      <c r="Q51" s="24">
        <v>1.3631151234000867</v>
      </c>
      <c r="S51" s="40" t="s">
        <v>307</v>
      </c>
    </row>
    <row r="52" spans="10:19" x14ac:dyDescent="0.3">
      <c r="J52" s="30">
        <v>79</v>
      </c>
      <c r="K52" s="24">
        <v>1.0342794104085824</v>
      </c>
      <c r="P52" s="2" t="s">
        <v>43</v>
      </c>
      <c r="Q52" s="24">
        <v>1.364102728667318</v>
      </c>
      <c r="S52" s="40" t="s">
        <v>308</v>
      </c>
    </row>
    <row r="53" spans="10:19" x14ac:dyDescent="0.3">
      <c r="J53" s="30">
        <v>80</v>
      </c>
      <c r="K53" s="24">
        <v>1.0342794104085824</v>
      </c>
      <c r="P53" s="2" t="s">
        <v>44</v>
      </c>
      <c r="Q53" s="24">
        <v>1.3650206923760813</v>
      </c>
      <c r="S53" s="40" t="s">
        <v>309</v>
      </c>
    </row>
    <row r="54" spans="10:19" x14ac:dyDescent="0.3">
      <c r="J54" s="30">
        <v>81</v>
      </c>
      <c r="K54" s="24">
        <v>1.0342794104085824</v>
      </c>
      <c r="P54" s="2" t="s">
        <v>45</v>
      </c>
      <c r="Q54" s="24">
        <v>1.3658795629058997</v>
      </c>
      <c r="S54" s="40" t="s">
        <v>310</v>
      </c>
    </row>
    <row r="55" spans="10:19" x14ac:dyDescent="0.3">
      <c r="J55" s="30">
        <v>82</v>
      </c>
      <c r="K55" s="24">
        <v>1.0342794104085824</v>
      </c>
      <c r="P55" s="2" t="s">
        <v>46</v>
      </c>
      <c r="Q55" s="24">
        <v>1.3666890633670954</v>
      </c>
      <c r="S55" s="40" t="s">
        <v>311</v>
      </c>
    </row>
    <row r="56" spans="10:19" x14ac:dyDescent="0.3">
      <c r="J56" s="30">
        <v>83</v>
      </c>
      <c r="K56" s="24">
        <v>1.0342794104085824</v>
      </c>
      <c r="P56" s="2" t="s">
        <v>47</v>
      </c>
      <c r="Q56" s="24">
        <v>1.3674581137472164</v>
      </c>
      <c r="S56" s="40" t="s">
        <v>312</v>
      </c>
    </row>
    <row r="57" spans="10:19" x14ac:dyDescent="0.3">
      <c r="J57" s="30">
        <v>84</v>
      </c>
      <c r="K57" s="24">
        <v>1.0342794104085824</v>
      </c>
      <c r="P57" s="2" t="s">
        <v>48</v>
      </c>
      <c r="Q57" s="24">
        <v>1.3681948542538771</v>
      </c>
      <c r="S57" s="40" t="s">
        <v>313</v>
      </c>
    </row>
    <row r="58" spans="10:19" x14ac:dyDescent="0.3">
      <c r="J58" s="30">
        <v>85</v>
      </c>
      <c r="K58" s="24">
        <v>1.0342794104085824</v>
      </c>
      <c r="P58" s="2" t="s">
        <v>49</v>
      </c>
      <c r="Q58" s="24">
        <v>1.3689066696504826</v>
      </c>
      <c r="S58" s="40" t="s">
        <v>314</v>
      </c>
    </row>
    <row r="59" spans="10:19" x14ac:dyDescent="0.3">
      <c r="J59" s="30">
        <v>86</v>
      </c>
      <c r="K59" s="24">
        <v>1.0342794104085824</v>
      </c>
      <c r="P59" s="2" t="s">
        <v>50</v>
      </c>
      <c r="Q59" s="24">
        <v>1.3696002144064736</v>
      </c>
      <c r="S59" s="40" t="s">
        <v>315</v>
      </c>
    </row>
    <row r="60" spans="10:19" x14ac:dyDescent="0.3">
      <c r="J60" s="30">
        <v>87</v>
      </c>
      <c r="K60" s="24">
        <v>1.0342794104085824</v>
      </c>
      <c r="P60" s="2" t="s">
        <v>51</v>
      </c>
      <c r="Q60" s="24">
        <v>1.370281438507154</v>
      </c>
      <c r="S60" s="40" t="s">
        <v>316</v>
      </c>
    </row>
    <row r="61" spans="10:19" x14ac:dyDescent="0.3">
      <c r="J61" s="30">
        <v>88</v>
      </c>
      <c r="K61" s="24">
        <v>1.0342794104085824</v>
      </c>
      <c r="P61" s="2" t="s">
        <v>52</v>
      </c>
      <c r="Q61" s="24">
        <v>1.3709556137898973</v>
      </c>
      <c r="S61" s="40" t="s">
        <v>317</v>
      </c>
    </row>
    <row r="62" spans="10:19" x14ac:dyDescent="0.3">
      <c r="J62" s="30">
        <v>89</v>
      </c>
      <c r="K62" s="24">
        <v>1.0342794104085824</v>
      </c>
      <c r="P62" s="2" t="s">
        <v>53</v>
      </c>
      <c r="Q62" s="24">
        <v>1.3716273606935188</v>
      </c>
      <c r="S62" s="40" t="s">
        <v>318</v>
      </c>
    </row>
    <row r="63" spans="10:19" x14ac:dyDescent="0.3">
      <c r="J63" s="30">
        <v>90</v>
      </c>
      <c r="K63" s="24">
        <v>1.0342794104085824</v>
      </c>
      <c r="P63" s="2" t="s">
        <v>54</v>
      </c>
      <c r="Q63" s="24">
        <v>1.3723006753259162</v>
      </c>
      <c r="S63" s="40" t="s">
        <v>319</v>
      </c>
    </row>
    <row r="64" spans="10:19" x14ac:dyDescent="0.3">
      <c r="J64" s="30">
        <v>91</v>
      </c>
      <c r="K64" s="24">
        <v>1.0342794104085824</v>
      </c>
      <c r="P64" s="2" t="s">
        <v>55</v>
      </c>
      <c r="Q64" s="24">
        <v>1.3729789567717214</v>
      </c>
      <c r="S64" s="40" t="s">
        <v>320</v>
      </c>
    </row>
    <row r="65" spans="10:19" x14ac:dyDescent="0.3">
      <c r="J65" s="30">
        <v>92</v>
      </c>
      <c r="K65" s="24">
        <v>1.0342794104085824</v>
      </c>
      <c r="P65" s="2" t="s">
        <v>56</v>
      </c>
      <c r="Q65" s="24">
        <v>1.3736650345767343</v>
      </c>
      <c r="S65" s="40" t="s">
        <v>321</v>
      </c>
    </row>
    <row r="66" spans="10:19" x14ac:dyDescent="0.3">
      <c r="J66" s="30">
        <v>93</v>
      </c>
      <c r="K66" s="24">
        <v>1.0342794104085824</v>
      </c>
      <c r="P66" s="2" t="s">
        <v>57</v>
      </c>
      <c r="Q66" s="24">
        <v>1.3743611963593803</v>
      </c>
      <c r="S66" s="40" t="s">
        <v>322</v>
      </c>
    </row>
    <row r="67" spans="10:19" x14ac:dyDescent="0.3">
      <c r="J67" s="30">
        <v>94</v>
      </c>
      <c r="K67" s="24">
        <v>1.0342794104085824</v>
      </c>
      <c r="P67" s="2" t="s">
        <v>58</v>
      </c>
      <c r="Q67" s="24">
        <v>1.3750692155113895</v>
      </c>
      <c r="S67" s="40" t="s">
        <v>323</v>
      </c>
    </row>
    <row r="68" spans="10:19" x14ac:dyDescent="0.3">
      <c r="J68" s="30">
        <v>95</v>
      </c>
      <c r="K68" s="24">
        <v>1.0342794104085824</v>
      </c>
      <c r="P68" s="2" t="s">
        <v>59</v>
      </c>
      <c r="Q68" s="24">
        <v>1.3757903789604198</v>
      </c>
      <c r="S68" s="40" t="s">
        <v>324</v>
      </c>
    </row>
    <row r="69" spans="10:19" x14ac:dyDescent="0.3">
      <c r="J69" s="30">
        <v>96</v>
      </c>
      <c r="K69" s="24">
        <v>1.0342794104085824</v>
      </c>
      <c r="P69" s="2" t="s">
        <v>60</v>
      </c>
      <c r="Q69" s="24">
        <v>1.3765255149764966</v>
      </c>
      <c r="S69" s="40" t="s">
        <v>325</v>
      </c>
    </row>
    <row r="70" spans="10:19" x14ac:dyDescent="0.3">
      <c r="J70" s="30">
        <v>97</v>
      </c>
      <c r="K70" s="24">
        <v>1.0342794104085824</v>
      </c>
      <c r="P70" s="2" t="s">
        <v>61</v>
      </c>
      <c r="Q70" s="24">
        <v>1.3772750210119908</v>
      </c>
      <c r="S70" s="40" t="s">
        <v>326</v>
      </c>
    </row>
    <row r="71" spans="10:19" x14ac:dyDescent="0.3">
      <c r="J71" s="30">
        <v>98</v>
      </c>
      <c r="K71" s="24">
        <v>1.0342794104085824</v>
      </c>
      <c r="P71" s="2" t="s">
        <v>62</v>
      </c>
      <c r="Q71" s="24">
        <v>1.3780388915714763</v>
      </c>
      <c r="S71" s="40" t="s">
        <v>327</v>
      </c>
    </row>
    <row r="72" spans="10:19" x14ac:dyDescent="0.3">
      <c r="J72" s="30">
        <v>99</v>
      </c>
      <c r="K72" s="24">
        <v>1.0342794104085824</v>
      </c>
      <c r="P72" s="2" t="s">
        <v>63</v>
      </c>
      <c r="Q72" s="24">
        <v>1.3788167461132608</v>
      </c>
      <c r="S72" s="40" t="s">
        <v>328</v>
      </c>
    </row>
    <row r="73" spans="10:19" x14ac:dyDescent="0.3">
      <c r="J73" s="30">
        <v>100</v>
      </c>
      <c r="K73" s="24">
        <v>1.0342794104085824</v>
      </c>
      <c r="P73" s="2" t="s">
        <v>64</v>
      </c>
      <c r="Q73" s="24">
        <v>1.3796078569887753</v>
      </c>
      <c r="S73" s="40" t="s">
        <v>329</v>
      </c>
    </row>
    <row r="74" spans="10:19" x14ac:dyDescent="0.3">
      <c r="P74" s="2" t="s">
        <v>65</v>
      </c>
      <c r="Q74" s="24">
        <v>1.3804111774293515</v>
      </c>
      <c r="S74" s="40" t="s">
        <v>330</v>
      </c>
    </row>
    <row r="75" spans="10:19" x14ac:dyDescent="0.3">
      <c r="P75" s="2" t="s">
        <v>66</v>
      </c>
      <c r="Q75" s="24">
        <v>1.3812253695923582</v>
      </c>
      <c r="S75" s="40" t="s">
        <v>331</v>
      </c>
    </row>
    <row r="76" spans="10:19" x14ac:dyDescent="0.3">
      <c r="P76" s="2" t="s">
        <v>67</v>
      </c>
      <c r="Q76" s="24">
        <v>1.3820488326802116</v>
      </c>
      <c r="S76" s="40" t="s">
        <v>332</v>
      </c>
    </row>
    <row r="77" spans="10:19" x14ac:dyDescent="0.3">
      <c r="P77" s="2" t="s">
        <v>68</v>
      </c>
      <c r="Q77" s="24">
        <v>1.3828797311465482</v>
      </c>
      <c r="S77" s="40" t="s">
        <v>333</v>
      </c>
    </row>
    <row r="78" spans="10:19" x14ac:dyDescent="0.3">
      <c r="P78" s="2" t="s">
        <v>69</v>
      </c>
      <c r="Q78" s="24">
        <v>1.3837160230038825</v>
      </c>
      <c r="S78" s="40" t="s">
        <v>334</v>
      </c>
    </row>
    <row r="79" spans="10:19" x14ac:dyDescent="0.3">
      <c r="P79" s="2" t="s">
        <v>70</v>
      </c>
      <c r="Q79" s="24">
        <v>1.3845554882464721</v>
      </c>
      <c r="S79" s="40" t="s">
        <v>335</v>
      </c>
    </row>
    <row r="80" spans="10:19" x14ac:dyDescent="0.3">
      <c r="P80" s="2" t="s">
        <v>71</v>
      </c>
      <c r="Q80" s="24">
        <v>1.3853957574009179</v>
      </c>
      <c r="S80" s="40" t="s">
        <v>336</v>
      </c>
    </row>
    <row r="81" spans="16:19" x14ac:dyDescent="0.3">
      <c r="P81" s="2" t="s">
        <v>72</v>
      </c>
      <c r="Q81" s="24">
        <v>1.3862343402153505</v>
      </c>
      <c r="S81" s="40" t="s">
        <v>337</v>
      </c>
    </row>
    <row r="82" spans="16:19" x14ac:dyDescent="0.3">
      <c r="P82" s="2" t="s">
        <v>73</v>
      </c>
      <c r="Q82" s="24">
        <v>1.3870686544959212</v>
      </c>
      <c r="S82" s="40" t="s">
        <v>338</v>
      </c>
    </row>
    <row r="83" spans="16:19" x14ac:dyDescent="0.3">
      <c r="P83" s="2" t="s">
        <v>74</v>
      </c>
      <c r="Q83" s="24">
        <v>1.3878960550968504</v>
      </c>
      <c r="S83" s="40" t="s">
        <v>339</v>
      </c>
    </row>
    <row r="84" spans="16:19" x14ac:dyDescent="0.3">
      <c r="P84" s="2" t="s">
        <v>75</v>
      </c>
      <c r="Q84" s="24">
        <v>1.388713863067518</v>
      </c>
      <c r="S84" s="40" t="s">
        <v>340</v>
      </c>
    </row>
    <row r="85" spans="16:19" x14ac:dyDescent="0.3">
      <c r="P85" s="2" t="s">
        <v>76</v>
      </c>
      <c r="Q85" s="24">
        <v>1.3895193949571172</v>
      </c>
      <c r="S85" s="40" t="s">
        <v>341</v>
      </c>
    </row>
    <row r="86" spans="16:19" x14ac:dyDescent="0.3">
      <c r="P86" s="2" t="s">
        <v>77</v>
      </c>
      <c r="Q86" s="24">
        <v>1.3903099922742965</v>
      </c>
      <c r="S86" s="40" t="s">
        <v>342</v>
      </c>
    </row>
    <row r="87" spans="16:19" x14ac:dyDescent="0.3">
      <c r="P87" s="2" t="s">
        <v>78</v>
      </c>
      <c r="Q87" s="24">
        <v>1.3910830510960599</v>
      </c>
      <c r="S87" s="40" t="s">
        <v>343</v>
      </c>
    </row>
    <row r="88" spans="16:19" x14ac:dyDescent="0.3">
      <c r="P88" s="2" t="s">
        <v>79</v>
      </c>
      <c r="Q88" s="24">
        <v>1.3918360518170718</v>
      </c>
      <c r="S88" s="40" t="s">
        <v>344</v>
      </c>
    </row>
    <row r="89" spans="16:19" x14ac:dyDescent="0.3">
      <c r="P89" s="2" t="s">
        <v>80</v>
      </c>
      <c r="Q89" s="24">
        <v>1.3925665890274905</v>
      </c>
      <c r="S89" s="40" t="s">
        <v>345</v>
      </c>
    </row>
    <row r="90" spans="16:19" x14ac:dyDescent="0.3">
      <c r="P90" s="2" t="s">
        <v>81</v>
      </c>
      <c r="Q90" s="24">
        <v>1.3932724015046141</v>
      </c>
      <c r="S90" s="40" t="s">
        <v>346</v>
      </c>
    </row>
    <row r="91" spans="16:19" x14ac:dyDescent="0.3">
      <c r="P91" s="2" t="s">
        <v>82</v>
      </c>
      <c r="Q91" s="24">
        <v>1.3939514023010555</v>
      </c>
      <c r="S91" s="40" t="s">
        <v>347</v>
      </c>
    </row>
    <row r="92" spans="16:19" x14ac:dyDescent="0.3">
      <c r="P92" s="2" t="s">
        <v>83</v>
      </c>
      <c r="Q92" s="24">
        <v>1.3946017089099334</v>
      </c>
      <c r="S92" s="40" t="s">
        <v>348</v>
      </c>
    </row>
    <row r="93" spans="16:19" x14ac:dyDescent="0.3">
      <c r="P93" s="2" t="s">
        <v>84</v>
      </c>
      <c r="Q93" s="24">
        <v>1.3952216734857688</v>
      </c>
      <c r="S93" s="40" t="s">
        <v>349</v>
      </c>
    </row>
    <row r="94" spans="16:19" x14ac:dyDescent="0.3">
      <c r="P94" s="2" t="s">
        <v>85</v>
      </c>
      <c r="Q94" s="24">
        <v>1.3958099130985013</v>
      </c>
      <c r="S94" s="40" t="s">
        <v>350</v>
      </c>
    </row>
    <row r="95" spans="16:19" x14ac:dyDescent="0.3">
      <c r="P95" s="2" t="s">
        <v>86</v>
      </c>
      <c r="Q95" s="24">
        <v>1.3963653399973353</v>
      </c>
      <c r="S95" s="40" t="s">
        <v>351</v>
      </c>
    </row>
    <row r="96" spans="16:19" x14ac:dyDescent="0.3">
      <c r="P96" s="2" t="s">
        <v>87</v>
      </c>
      <c r="Q96" s="24">
        <v>1.3968871918611225</v>
      </c>
      <c r="S96" s="40" t="s">
        <v>352</v>
      </c>
    </row>
    <row r="97" spans="16:19" x14ac:dyDescent="0.3">
      <c r="P97" s="2" t="s">
        <v>88</v>
      </c>
      <c r="Q97" s="24">
        <v>1.397375062012721</v>
      </c>
      <c r="S97" s="40" t="s">
        <v>353</v>
      </c>
    </row>
    <row r="98" spans="16:19" x14ac:dyDescent="0.3">
      <c r="P98" s="2" t="s">
        <v>89</v>
      </c>
      <c r="Q98" s="24">
        <v>1.3978289295763546</v>
      </c>
      <c r="S98" s="40" t="s">
        <v>354</v>
      </c>
    </row>
    <row r="99" spans="16:19" x14ac:dyDescent="0.3">
      <c r="P99" s="2" t="s">
        <v>90</v>
      </c>
      <c r="Q99" s="24">
        <v>1.3982491895594975</v>
      </c>
      <c r="S99" s="40" t="s">
        <v>355</v>
      </c>
    </row>
    <row r="100" spans="16:19" x14ac:dyDescent="0.3">
      <c r="P100" s="2" t="s">
        <v>91</v>
      </c>
      <c r="Q100" s="24">
        <v>1.3986366828442911</v>
      </c>
      <c r="S100" s="40" t="s">
        <v>356</v>
      </c>
    </row>
    <row r="101" spans="16:19" x14ac:dyDescent="0.3">
      <c r="P101" s="2" t="s">
        <v>92</v>
      </c>
      <c r="Q101" s="24">
        <v>1.398992726078089</v>
      </c>
      <c r="S101" s="40" t="s">
        <v>357</v>
      </c>
    </row>
    <row r="102" spans="16:19" x14ac:dyDescent="0.3">
      <c r="P102" s="2" t="s">
        <v>93</v>
      </c>
      <c r="Q102" s="24">
        <v>1.3993191414584258</v>
      </c>
      <c r="S102" s="40" t="s">
        <v>358</v>
      </c>
    </row>
    <row r="103" spans="16:19" x14ac:dyDescent="0.3">
      <c r="P103" s="2" t="s">
        <v>94</v>
      </c>
      <c r="Q103" s="24">
        <v>1.3996182864146671</v>
      </c>
      <c r="S103" s="40" t="s">
        <v>359</v>
      </c>
    </row>
    <row r="104" spans="16:19" x14ac:dyDescent="0.3">
      <c r="P104" s="2" t="s">
        <v>95</v>
      </c>
      <c r="Q104" s="24">
        <v>1.3998930831968415</v>
      </c>
      <c r="S104" s="40" t="s">
        <v>360</v>
      </c>
    </row>
    <row r="105" spans="16:19" x14ac:dyDescent="0.3">
      <c r="P105" s="2" t="s">
        <v>96</v>
      </c>
      <c r="Q105" s="24">
        <v>1.4001470483917837</v>
      </c>
      <c r="S105" s="40" t="s">
        <v>361</v>
      </c>
    </row>
    <row r="106" spans="16:19" x14ac:dyDescent="0.3">
      <c r="P106" s="2" t="s">
        <v>97</v>
      </c>
      <c r="Q106" s="24">
        <v>1.400384322397795</v>
      </c>
      <c r="S106" s="40" t="s">
        <v>362</v>
      </c>
    </row>
    <row r="107" spans="16:19" x14ac:dyDescent="0.3">
      <c r="P107" s="2" t="s">
        <v>98</v>
      </c>
      <c r="Q107" s="24">
        <v>1.4006096989016332</v>
      </c>
      <c r="S107" s="40" t="s">
        <v>363</v>
      </c>
    </row>
    <row r="108" spans="16:19" x14ac:dyDescent="0.3">
      <c r="P108" s="2" t="s">
        <v>99</v>
      </c>
      <c r="Q108" s="24">
        <v>1.400828654415861</v>
      </c>
      <c r="S108" s="40" t="s">
        <v>364</v>
      </c>
    </row>
    <row r="109" spans="16:19" x14ac:dyDescent="0.3">
      <c r="P109" s="2" t="s">
        <v>100</v>
      </c>
      <c r="Q109" s="24">
        <v>1.4010473779504813</v>
      </c>
      <c r="S109" s="40" t="s">
        <v>365</v>
      </c>
    </row>
    <row r="110" spans="16:19" x14ac:dyDescent="0.3">
      <c r="P110" s="2" t="s">
        <v>101</v>
      </c>
      <c r="Q110" s="24">
        <v>1.4012728009104649</v>
      </c>
      <c r="S110" s="40" t="s">
        <v>366</v>
      </c>
    </row>
    <row r="111" spans="16:19" x14ac:dyDescent="0.3">
      <c r="P111" s="2" t="s">
        <v>102</v>
      </c>
      <c r="Q111" s="24">
        <v>1.40151262733033</v>
      </c>
      <c r="S111" s="40" t="s">
        <v>367</v>
      </c>
    </row>
    <row r="112" spans="16:19" x14ac:dyDescent="0.3">
      <c r="P112" s="2" t="s">
        <v>103</v>
      </c>
      <c r="Q112" s="24">
        <v>1.4017753645784503</v>
      </c>
      <c r="S112" s="40" t="s">
        <v>368</v>
      </c>
    </row>
    <row r="113" spans="16:19" x14ac:dyDescent="0.3">
      <c r="P113" s="2" t="s">
        <v>104</v>
      </c>
      <c r="Q113" s="24">
        <v>1.4020703546873885</v>
      </c>
      <c r="S113" s="40" t="s">
        <v>369</v>
      </c>
    </row>
    <row r="114" spans="16:19" x14ac:dyDescent="0.3">
      <c r="P114" s="2" t="s">
        <v>105</v>
      </c>
      <c r="Q114" s="24">
        <v>1.4024078064923824</v>
      </c>
      <c r="S114" s="40" t="s">
        <v>370</v>
      </c>
    </row>
    <row r="115" spans="16:19" x14ac:dyDescent="0.3">
      <c r="P115" s="2" t="s">
        <v>106</v>
      </c>
      <c r="Q115" s="24">
        <v>1.4027988287883293</v>
      </c>
      <c r="S115" s="40" t="s">
        <v>371</v>
      </c>
    </row>
    <row r="116" spans="16:19" x14ac:dyDescent="0.3">
      <c r="P116" s="2" t="s">
        <v>107</v>
      </c>
      <c r="Q116" s="24">
        <v>1.4032554647463631</v>
      </c>
      <c r="S116" s="40" t="s">
        <v>372</v>
      </c>
    </row>
    <row r="117" spans="16:19" x14ac:dyDescent="0.3">
      <c r="P117" s="2" t="s">
        <v>108</v>
      </c>
      <c r="Q117" s="24">
        <v>1.4037907278646431</v>
      </c>
      <c r="S117" s="40" t="s">
        <v>373</v>
      </c>
    </row>
    <row r="118" spans="16:19" x14ac:dyDescent="0.3">
      <c r="P118" s="2" t="s">
        <v>109</v>
      </c>
      <c r="Q118" s="24">
        <v>1.4044186397644642</v>
      </c>
      <c r="S118" s="40" t="s">
        <v>374</v>
      </c>
    </row>
    <row r="119" spans="16:19" x14ac:dyDescent="0.3">
      <c r="P119" s="2" t="s">
        <v>110</v>
      </c>
      <c r="Q119" s="24">
        <v>1.405154270182577</v>
      </c>
      <c r="S119" s="40" t="s">
        <v>375</v>
      </c>
    </row>
    <row r="120" spans="16:19" x14ac:dyDescent="0.3">
      <c r="P120" s="2" t="s">
        <v>111</v>
      </c>
      <c r="Q120" s="24">
        <v>1.406013779553976</v>
      </c>
      <c r="S120" s="40" t="s">
        <v>376</v>
      </c>
    </row>
    <row r="121" spans="16:19" x14ac:dyDescent="0.3">
      <c r="P121" s="2" t="s">
        <v>112</v>
      </c>
      <c r="Q121" s="24">
        <v>1.4070144646267668</v>
      </c>
      <c r="S121" s="40" t="s">
        <v>377</v>
      </c>
    </row>
    <row r="122" spans="16:19" x14ac:dyDescent="0.3">
      <c r="P122" s="2" t="s">
        <v>113</v>
      </c>
      <c r="Q122" s="24">
        <v>1.4081748076025127</v>
      </c>
      <c r="S122" s="40" t="s">
        <v>378</v>
      </c>
    </row>
    <row r="123" spans="16:19" x14ac:dyDescent="0.3">
      <c r="P123" s="2" t="s">
        <v>114</v>
      </c>
      <c r="Q123" s="24">
        <v>1.4095145293522182</v>
      </c>
      <c r="S123" s="40" t="s">
        <v>379</v>
      </c>
    </row>
    <row r="124" spans="16:19" x14ac:dyDescent="0.3">
      <c r="P124" s="2" t="s">
        <v>115</v>
      </c>
      <c r="Q124" s="24">
        <v>1.4110546473204528</v>
      </c>
      <c r="S124" s="40" t="s">
        <v>380</v>
      </c>
    </row>
    <row r="125" spans="16:19" x14ac:dyDescent="0.3">
      <c r="P125" s="2" t="s">
        <v>116</v>
      </c>
      <c r="Q125" s="24">
        <v>1.4128175387987794</v>
      </c>
      <c r="S125" s="40" t="s">
        <v>381</v>
      </c>
    </row>
    <row r="126" spans="16:19" x14ac:dyDescent="0.3">
      <c r="P126" s="2" t="s">
        <v>117</v>
      </c>
      <c r="Q126" s="24">
        <v>1.4148270103254879</v>
      </c>
      <c r="S126" s="40" t="s">
        <v>382</v>
      </c>
    </row>
    <row r="127" spans="16:19" x14ac:dyDescent="0.3">
      <c r="P127" s="2" t="s">
        <v>118</v>
      </c>
      <c r="Q127" s="24">
        <v>1.4171083740526282</v>
      </c>
      <c r="S127" s="40" t="s">
        <v>383</v>
      </c>
    </row>
    <row r="128" spans="16:19" x14ac:dyDescent="0.3">
      <c r="P128" s="2" t="s">
        <v>119</v>
      </c>
      <c r="Q128" s="24">
        <v>1.4196885320146637</v>
      </c>
      <c r="S128" s="40" t="s">
        <v>384</v>
      </c>
    </row>
    <row r="129" spans="1:19" x14ac:dyDescent="0.3">
      <c r="A129" s="3" t="s">
        <v>161</v>
      </c>
      <c r="P129" s="2" t="s">
        <v>120</v>
      </c>
      <c r="Q129" s="24">
        <v>1</v>
      </c>
      <c r="S129" s="40" t="s">
        <v>120</v>
      </c>
    </row>
    <row r="131" spans="1:19" x14ac:dyDescent="0.3">
      <c r="C131" s="3" t="s">
        <v>193</v>
      </c>
    </row>
    <row r="132" spans="1:19" x14ac:dyDescent="0.3">
      <c r="A132" s="3" t="s">
        <v>162</v>
      </c>
      <c r="C132" s="2" t="s">
        <v>194</v>
      </c>
      <c r="D132" s="2" t="s">
        <v>195</v>
      </c>
      <c r="E132" s="2" t="s">
        <v>196</v>
      </c>
      <c r="F132" s="2" t="s">
        <v>197</v>
      </c>
      <c r="G132" s="2" t="s">
        <v>120</v>
      </c>
    </row>
    <row r="133" spans="1:19" x14ac:dyDescent="0.3">
      <c r="A133" s="5">
        <v>0</v>
      </c>
      <c r="B133" s="2" t="s">
        <v>163</v>
      </c>
      <c r="C133" s="24">
        <v>1.2812977198257705</v>
      </c>
      <c r="D133" s="24">
        <v>1.3791130788663779</v>
      </c>
      <c r="E133" s="24">
        <v>1.1624683656328947</v>
      </c>
      <c r="F133" s="24">
        <v>0.95758965389373429</v>
      </c>
      <c r="G133" s="24">
        <v>1.3957644021719571</v>
      </c>
    </row>
    <row r="134" spans="1:19" x14ac:dyDescent="0.3">
      <c r="A134" s="31">
        <v>20</v>
      </c>
      <c r="B134" s="2" t="s">
        <v>164</v>
      </c>
      <c r="C134" s="24">
        <v>1.2163676294500323</v>
      </c>
      <c r="D134" s="24">
        <v>1.2958619105326361</v>
      </c>
      <c r="E134" s="24">
        <v>1.1213198376920943</v>
      </c>
      <c r="F134" s="24">
        <v>0.94614712285974389</v>
      </c>
      <c r="G134" s="24">
        <v>1.3241346276288271</v>
      </c>
    </row>
    <row r="135" spans="1:19" x14ac:dyDescent="0.3">
      <c r="A135" s="31">
        <f>A134+10</f>
        <v>30</v>
      </c>
      <c r="B135" s="2" t="s">
        <v>165</v>
      </c>
      <c r="C135" s="24">
        <v>1.1586162441259122</v>
      </c>
      <c r="D135" s="24">
        <v>1.2238912971118485</v>
      </c>
      <c r="E135" s="24">
        <v>1.0846411562744604</v>
      </c>
      <c r="F135" s="24">
        <v>0.93587179037660995</v>
      </c>
      <c r="G135" s="24">
        <v>1.2619193416092442</v>
      </c>
    </row>
    <row r="136" spans="1:19" x14ac:dyDescent="0.3">
      <c r="A136" s="31">
        <f t="shared" ref="A136:A161" si="0">A135+10</f>
        <v>40</v>
      </c>
      <c r="B136" s="2" t="s">
        <v>166</v>
      </c>
      <c r="C136" s="24">
        <v>1.107014925280376</v>
      </c>
      <c r="D136" s="24">
        <v>1.161532559246282</v>
      </c>
      <c r="E136" s="24">
        <v>1.0517923576531305</v>
      </c>
      <c r="F136" s="24">
        <v>0.92647059859207082</v>
      </c>
      <c r="G136" s="24">
        <v>1.2077849815330455</v>
      </c>
    </row>
    <row r="137" spans="1:19" x14ac:dyDescent="0.3">
      <c r="A137" s="31">
        <f t="shared" si="0"/>
        <v>50</v>
      </c>
      <c r="B137" s="2" t="s">
        <v>167</v>
      </c>
      <c r="C137" s="24">
        <v>1.0606829526328361</v>
      </c>
      <c r="D137" s="24">
        <v>1.1073973881966728</v>
      </c>
      <c r="E137" s="24">
        <v>1.0222107527957009</v>
      </c>
      <c r="F137" s="24">
        <v>0.91766395482757812</v>
      </c>
      <c r="G137" s="24">
        <v>1.1606075001441456</v>
      </c>
    </row>
    <row r="138" spans="1:19" x14ac:dyDescent="0.3">
      <c r="A138" s="31">
        <f t="shared" si="0"/>
        <v>60</v>
      </c>
      <c r="B138" s="2" t="s">
        <v>168</v>
      </c>
      <c r="C138" s="24">
        <v>1.0188613704272784</v>
      </c>
      <c r="D138" s="24">
        <v>1.0603233182660268</v>
      </c>
      <c r="E138" s="24">
        <v>0.99539745846165362</v>
      </c>
      <c r="F138" s="24">
        <v>0.90918360828577005</v>
      </c>
      <c r="G138" s="24">
        <v>1.1194326915591761</v>
      </c>
    </row>
    <row r="139" spans="1:19" x14ac:dyDescent="0.3">
      <c r="A139" s="31">
        <f t="shared" si="0"/>
        <v>70</v>
      </c>
      <c r="B139" s="2" t="s">
        <v>169</v>
      </c>
      <c r="C139" s="24">
        <v>0.98089189186192316</v>
      </c>
      <c r="D139" s="24">
        <v>1.0193304222694122</v>
      </c>
      <c r="E139" s="24">
        <v>0.97090648932730395</v>
      </c>
      <c r="F139" s="24">
        <v>0.90077133839463253</v>
      </c>
      <c r="G139" s="24">
        <v>1.0834443508159026</v>
      </c>
    </row>
    <row r="140" spans="1:19" x14ac:dyDescent="0.3">
      <c r="A140" s="31">
        <f t="shared" si="0"/>
        <v>80</v>
      </c>
      <c r="B140" s="2" t="s">
        <v>170</v>
      </c>
      <c r="C140" s="24">
        <v>0.94619985848820676</v>
      </c>
      <c r="D140" s="24">
        <v>0.98358673152256926</v>
      </c>
      <c r="E140" s="24">
        <v>0.94833596119796082</v>
      </c>
      <c r="F140" s="24">
        <v>0.89217839867040238</v>
      </c>
      <c r="G140" s="24">
        <v>1.0519385950003342</v>
      </c>
    </row>
    <row r="141" spans="1:19" x14ac:dyDescent="0.3">
      <c r="A141" s="31">
        <f t="shared" si="0"/>
        <v>90</v>
      </c>
      <c r="B141" s="2" t="s">
        <v>171</v>
      </c>
      <c r="C141" s="24">
        <v>0.91428047321880346</v>
      </c>
      <c r="D141" s="24">
        <v>0.95238047713798524</v>
      </c>
      <c r="E141" s="24">
        <v>0.92732105348053762</v>
      </c>
      <c r="F141" s="24">
        <v>0.88316566741145597</v>
      </c>
      <c r="G141" s="24">
        <v>1.024303062249277</v>
      </c>
    </row>
    <row r="142" spans="1:19" x14ac:dyDescent="0.3">
      <c r="A142" s="31">
        <f t="shared" si="0"/>
        <v>100</v>
      </c>
      <c r="B142" s="2" t="s">
        <v>172</v>
      </c>
      <c r="C142" s="24">
        <v>0.88468769562162419</v>
      </c>
      <c r="D142" s="24">
        <v>0.92509769671880704</v>
      </c>
      <c r="E142" s="24">
        <v>0.90752845453130471</v>
      </c>
      <c r="F142" s="24">
        <v>0.87350445816808309</v>
      </c>
      <c r="G142" s="24">
        <v>1</v>
      </c>
    </row>
    <row r="143" spans="1:19" x14ac:dyDescent="0.3">
      <c r="A143" s="31">
        <f t="shared" si="0"/>
        <v>110</v>
      </c>
      <c r="B143" s="2" t="s">
        <v>173</v>
      </c>
      <c r="C143" s="24">
        <v>0.85702531871586907</v>
      </c>
      <c r="D143" s="24">
        <v>0.90120408860872381</v>
      </c>
      <c r="E143" s="24">
        <v>0.888652071117218</v>
      </c>
      <c r="F143" s="24">
        <v>0.86297793931081634</v>
      </c>
      <c r="G143" s="24">
        <v>0.97855247940073098</v>
      </c>
    </row>
    <row r="144" spans="1:19" x14ac:dyDescent="0.3">
      <c r="A144" s="31">
        <f t="shared" si="0"/>
        <v>120</v>
      </c>
      <c r="B144" s="2" t="s">
        <v>174</v>
      </c>
      <c r="C144" s="24">
        <v>0.83093984669925658</v>
      </c>
      <c r="D144" s="24">
        <v>0.88023025285461609</v>
      </c>
      <c r="E144" s="24">
        <v>0.87040982666448774</v>
      </c>
      <c r="F144" s="24">
        <v>0.85138310369934356</v>
      </c>
      <c r="G144" s="24">
        <v>0.95953314610324469</v>
      </c>
    </row>
    <row r="145" spans="1:7" x14ac:dyDescent="0.3">
      <c r="A145" s="31">
        <f t="shared" si="0"/>
        <v>130</v>
      </c>
      <c r="B145" s="2" t="s">
        <v>175</v>
      </c>
      <c r="C145" s="24">
        <v>0.8061148697792565</v>
      </c>
      <c r="D145" s="24">
        <v>0.86175965451990111</v>
      </c>
      <c r="E145" s="24">
        <v>0.85254140494900033</v>
      </c>
      <c r="F145" s="24">
        <v>0.83853321707904915</v>
      </c>
      <c r="G145" s="24">
        <v>0.94255505144820451</v>
      </c>
    </row>
    <row r="146" spans="1:7" x14ac:dyDescent="0.3">
      <c r="A146" s="31">
        <f t="shared" si="0"/>
        <v>140</v>
      </c>
      <c r="B146" s="2" t="s">
        <v>176</v>
      </c>
      <c r="C146" s="24">
        <v>0.78226669071463772</v>
      </c>
      <c r="D146" s="24">
        <v>0.84541879600772396</v>
      </c>
      <c r="E146" s="24">
        <v>0.83480681849924165</v>
      </c>
      <c r="F146" s="24">
        <v>0.82426065819586447</v>
      </c>
      <c r="G146" s="24">
        <v>0.92726421169537432</v>
      </c>
    </row>
    <row r="147" spans="1:7" x14ac:dyDescent="0.3">
      <c r="A147" s="31">
        <f t="shared" si="0"/>
        <v>150</v>
      </c>
      <c r="B147" s="2" t="s">
        <v>177</v>
      </c>
      <c r="C147" s="24">
        <v>0.75914100171316767</v>
      </c>
      <c r="D147" s="24">
        <v>0.83086920168330236</v>
      </c>
      <c r="E147" s="24">
        <v>0.81698569587057035</v>
      </c>
      <c r="F147" s="24">
        <v>0.80842004571038273</v>
      </c>
      <c r="G147" s="24">
        <v>0.91333362335674528</v>
      </c>
    </row>
    <row r="148" spans="1:7" x14ac:dyDescent="0.3">
      <c r="A148" s="31">
        <f t="shared" si="0"/>
        <v>160</v>
      </c>
      <c r="B148" s="2" t="s">
        <v>178</v>
      </c>
      <c r="C148" s="24">
        <v>0.7365104429881093</v>
      </c>
      <c r="D148" s="24">
        <v>0.81780090847905063</v>
      </c>
      <c r="E148" s="24">
        <v>0.79887719044494188</v>
      </c>
      <c r="F148" s="24">
        <v>0.79089152801916118</v>
      </c>
      <c r="G148" s="24">
        <v>0.90045852495958989</v>
      </c>
    </row>
    <row r="149" spans="1:7" x14ac:dyDescent="0.3">
      <c r="A149" s="31">
        <f t="shared" si="0"/>
        <v>170</v>
      </c>
      <c r="B149" s="2" t="s">
        <v>179</v>
      </c>
      <c r="C149" s="24">
        <v>0.71417289790911354</v>
      </c>
      <c r="D149" s="24">
        <v>0.80592722633921665</v>
      </c>
      <c r="E149" s="24">
        <v>0.78030041666314176</v>
      </c>
      <c r="F149" s="24">
        <v>0.7715840934901339</v>
      </c>
      <c r="G149" s="24">
        <v>0.88835274345402082</v>
      </c>
    </row>
    <row r="150" spans="1:7" x14ac:dyDescent="0.3">
      <c r="A150" s="31">
        <f t="shared" si="0"/>
        <v>180</v>
      </c>
      <c r="B150" s="2" t="s">
        <v>180</v>
      </c>
      <c r="C150" s="24">
        <v>0.69195039618885101</v>
      </c>
      <c r="D150" s="24">
        <v>0.79498058674676875</v>
      </c>
      <c r="E150" s="24">
        <v>0.7610953186660383</v>
      </c>
      <c r="F150" s="24">
        <v>0.75043874202578764</v>
      </c>
      <c r="G150" s="24">
        <v>0.8767459997471555</v>
      </c>
    </row>
    <row r="151" spans="1:7" x14ac:dyDescent="0.3">
      <c r="A151" s="31">
        <f t="shared" si="0"/>
        <v>190</v>
      </c>
      <c r="B151" s="2" t="s">
        <v>181</v>
      </c>
      <c r="C151" s="24">
        <v>0.66968850750247</v>
      </c>
      <c r="D151" s="24">
        <v>0.78470933943740251</v>
      </c>
      <c r="E151" s="24">
        <v>0.7411238722443183</v>
      </c>
      <c r="F151" s="24">
        <v>0.7274313460615931</v>
      </c>
      <c r="G151" s="24">
        <v>0.86538207452320282</v>
      </c>
    </row>
    <row r="152" spans="1:7" x14ac:dyDescent="0.3">
      <c r="A152" s="31">
        <f t="shared" si="0"/>
        <v>200</v>
      </c>
      <c r="B152" s="2" t="s">
        <v>182</v>
      </c>
      <c r="C152" s="24">
        <v>0.64725611470671884</v>
      </c>
      <c r="D152" s="24">
        <v>0.77487538913957466</v>
      </c>
      <c r="E152" s="24">
        <v>0.7202715148374651</v>
      </c>
      <c r="F152" s="24">
        <v>0.70257502192135346</v>
      </c>
      <c r="G152" s="24">
        <v>0.85401775409560332</v>
      </c>
    </row>
    <row r="153" spans="1:7" x14ac:dyDescent="0.3">
      <c r="A153" s="31">
        <f t="shared" si="0"/>
        <v>210</v>
      </c>
      <c r="B153" s="2" t="s">
        <v>183</v>
      </c>
      <c r="C153" s="24">
        <v>0.62454545963648234</v>
      </c>
      <c r="D153" s="24">
        <v>0.76525258754223746</v>
      </c>
      <c r="E153" s="24">
        <v>0.69844869120413056</v>
      </c>
      <c r="F153" s="24">
        <v>0.67592183265055183</v>
      </c>
      <c r="G153" s="24">
        <v>0.84242248766298589</v>
      </c>
    </row>
    <row r="154" spans="1:7" x14ac:dyDescent="0.3">
      <c r="A154" s="31">
        <f t="shared" si="0"/>
        <v>220</v>
      </c>
      <c r="B154" s="2" t="s">
        <v>184</v>
      </c>
      <c r="C154" s="24">
        <v>0.60147235644991848</v>
      </c>
      <c r="D154" s="24">
        <v>0.75562581197707535</v>
      </c>
      <c r="E154" s="24">
        <v>0.67559239549406713</v>
      </c>
      <c r="F154" s="24">
        <v>0.64756365258095039</v>
      </c>
      <c r="G154" s="24">
        <v>0.83037869289236799</v>
      </c>
    </row>
    <row r="155" spans="1:7" x14ac:dyDescent="0.3">
      <c r="A155" s="31">
        <f t="shared" si="0"/>
        <v>230</v>
      </c>
      <c r="B155" s="2" t="s">
        <v>185</v>
      </c>
      <c r="C155" s="24">
        <v>0.57797646875372843</v>
      </c>
      <c r="D155" s="24">
        <v>0.74579067247876352</v>
      </c>
      <c r="E155" s="24">
        <v>0.65166758502355449</v>
      </c>
      <c r="F155" s="24">
        <v>0.61763204310725328</v>
      </c>
      <c r="G155" s="24">
        <v>0.81768264698264936</v>
      </c>
    </row>
    <row r="156" spans="1:7" x14ac:dyDescent="0.3">
      <c r="A156" s="31">
        <f t="shared" si="0"/>
        <v>240</v>
      </c>
      <c r="B156" s="2" t="s">
        <v>186</v>
      </c>
      <c r="C156" s="24">
        <v>0.55402154830291783</v>
      </c>
      <c r="D156" s="24">
        <v>0.73555379371251073</v>
      </c>
      <c r="E156" s="24">
        <v>0.62666833834304481</v>
      </c>
      <c r="F156" s="24">
        <v>0.58629701908539888</v>
      </c>
      <c r="G156" s="24">
        <v>0.80414589597520214</v>
      </c>
    </row>
    <row r="157" spans="1:7" x14ac:dyDescent="0.3">
      <c r="A157" s="31">
        <f t="shared" si="0"/>
        <v>250</v>
      </c>
      <c r="B157" s="2" t="s">
        <v>187</v>
      </c>
      <c r="C157" s="24">
        <v>0.52959553591121122</v>
      </c>
      <c r="D157" s="24">
        <v>0.72473361837216899</v>
      </c>
      <c r="E157" s="24">
        <v>0.60061863139470828</v>
      </c>
      <c r="F157" s="24">
        <v>0.55376462578180974</v>
      </c>
      <c r="G157" s="24">
        <v>0.78959710681144368</v>
      </c>
    </row>
    <row r="158" spans="1:7" x14ac:dyDescent="0.3">
      <c r="A158" s="31">
        <f t="shared" si="0"/>
        <v>260</v>
      </c>
      <c r="B158" s="2" t="s">
        <v>188</v>
      </c>
      <c r="C158" s="24">
        <v>0.50471043021949102</v>
      </c>
      <c r="D158" s="24">
        <v>0.71316167465469971</v>
      </c>
      <c r="E158" s="24">
        <v>0.57357261177441765</v>
      </c>
      <c r="F158" s="24">
        <v>0.52027329646143483</v>
      </c>
      <c r="G158" s="24">
        <v>0.77388427531428572</v>
      </c>
    </row>
    <row r="159" spans="1:7" x14ac:dyDescent="0.3">
      <c r="A159" s="31">
        <f t="shared" si="0"/>
        <v>270</v>
      </c>
      <c r="B159" s="2" t="s">
        <v>189</v>
      </c>
      <c r="C159" s="24">
        <v>0.47940183791362811</v>
      </c>
      <c r="D159" s="24">
        <v>0.70068424293532294</v>
      </c>
      <c r="E159" s="24">
        <v>0.54561426320978301</v>
      </c>
      <c r="F159" s="24">
        <v>0.48608901863376019</v>
      </c>
      <c r="G159" s="24">
        <v>0.75687718984967112</v>
      </c>
    </row>
    <row r="160" spans="1:7" x14ac:dyDescent="0.3">
      <c r="A160" s="31">
        <f t="shared" si="0"/>
        <v>280</v>
      </c>
      <c r="B160" s="2" t="s">
        <v>190</v>
      </c>
      <c r="C160" s="24">
        <v>0.45372813044533167</v>
      </c>
      <c r="D160" s="24">
        <v>0.6871643465113878</v>
      </c>
      <c r="E160" s="24">
        <v>0.51685637090250158</v>
      </c>
      <c r="F160" s="24">
        <v>0.45149939990325205</v>
      </c>
      <c r="G160" s="24">
        <v>0.73847003602438854</v>
      </c>
    </row>
    <row r="161" spans="1:21" x14ac:dyDescent="0.3">
      <c r="A161" s="31">
        <f t="shared" si="0"/>
        <v>290</v>
      </c>
      <c r="B161" s="2" t="s">
        <v>191</v>
      </c>
      <c r="C161" s="24">
        <v>0.42776914764166724</v>
      </c>
      <c r="D161" s="24">
        <v>0.67248397908305035</v>
      </c>
      <c r="E161" s="24">
        <v>0.48743872350813716</v>
      </c>
      <c r="F161" s="24">
        <v>0.41680678869848253</v>
      </c>
      <c r="G161" s="24">
        <v>0.71858401367977476</v>
      </c>
    </row>
    <row r="162" spans="1:21" x14ac:dyDescent="0.3">
      <c r="A162" s="31">
        <v>300</v>
      </c>
      <c r="B162" s="2" t="s">
        <v>192</v>
      </c>
      <c r="C162" s="24">
        <v>0.36302471638929767</v>
      </c>
      <c r="D162" s="24">
        <v>0.5934464909331828</v>
      </c>
      <c r="E162" s="24">
        <v>0.41355323154927803</v>
      </c>
      <c r="F162" s="24">
        <v>0.34557623707487362</v>
      </c>
      <c r="G162" s="24">
        <v>0.63016558026350322</v>
      </c>
    </row>
    <row r="164" spans="1:21" x14ac:dyDescent="0.3">
      <c r="A164" s="3" t="s">
        <v>227</v>
      </c>
    </row>
    <row r="166" spans="1:21" x14ac:dyDescent="0.3">
      <c r="C166" s="3" t="s">
        <v>228</v>
      </c>
      <c r="L166"/>
      <c r="M166"/>
      <c r="N166"/>
      <c r="O166"/>
      <c r="P166"/>
      <c r="Q166"/>
      <c r="R166"/>
      <c r="S166"/>
      <c r="T166"/>
      <c r="U166"/>
    </row>
    <row r="167" spans="1:21" x14ac:dyDescent="0.3">
      <c r="B167" s="36" t="e">
        <f>INDEX(C167:J167,MATCH('Model 2 Summary'!$D$6,'Model 2'!$C$169:$J$169,0))</f>
        <v>#N/A</v>
      </c>
      <c r="C167" s="37">
        <v>0.03</v>
      </c>
      <c r="D167" s="37">
        <v>0.03</v>
      </c>
      <c r="E167" s="37">
        <v>0.05</v>
      </c>
      <c r="F167" s="37">
        <v>0.05</v>
      </c>
      <c r="G167" s="37">
        <v>0</v>
      </c>
      <c r="H167" s="37"/>
      <c r="I167" s="37"/>
      <c r="J167" s="37"/>
      <c r="L167"/>
      <c r="M167"/>
      <c r="N167"/>
      <c r="O167"/>
      <c r="P167"/>
      <c r="Q167"/>
      <c r="R167"/>
      <c r="S167"/>
      <c r="T167"/>
      <c r="U167"/>
    </row>
    <row r="168" spans="1:21" x14ac:dyDescent="0.3">
      <c r="B168" s="38" t="e">
        <f>INDEX(C168:J168,MATCH('Model 2 Summary'!$D$6,'Model 2'!$C$169:$J$169,0))</f>
        <v>#N/A</v>
      </c>
      <c r="C168" s="39" t="s">
        <v>267</v>
      </c>
      <c r="D168" s="39" t="s">
        <v>268</v>
      </c>
      <c r="E168" s="39" t="s">
        <v>267</v>
      </c>
      <c r="F168" s="39" t="s">
        <v>268</v>
      </c>
      <c r="G168" s="39" t="s">
        <v>269</v>
      </c>
      <c r="H168" s="39"/>
      <c r="I168" s="39"/>
      <c r="J168" s="39"/>
      <c r="L168"/>
      <c r="M168"/>
      <c r="N168"/>
      <c r="O168"/>
      <c r="P168"/>
      <c r="Q168"/>
      <c r="R168"/>
      <c r="S168"/>
      <c r="T168"/>
      <c r="U168"/>
    </row>
    <row r="169" spans="1:21" x14ac:dyDescent="0.3">
      <c r="C169" s="2" t="s">
        <v>229</v>
      </c>
      <c r="D169" s="2" t="s">
        <v>230</v>
      </c>
      <c r="E169" s="2" t="s">
        <v>231</v>
      </c>
      <c r="F169" s="2" t="s">
        <v>232</v>
      </c>
      <c r="G169" s="2" t="s">
        <v>234</v>
      </c>
      <c r="H169" s="2"/>
      <c r="I169" s="2"/>
      <c r="J169" s="2"/>
      <c r="L169"/>
      <c r="M169"/>
      <c r="N169"/>
      <c r="O169"/>
      <c r="P169"/>
      <c r="Q169"/>
      <c r="R169"/>
      <c r="S169"/>
      <c r="T169"/>
      <c r="U169"/>
    </row>
    <row r="170" spans="1:21" x14ac:dyDescent="0.3">
      <c r="A170" s="3" t="s">
        <v>235</v>
      </c>
      <c r="B170" s="31">
        <v>1</v>
      </c>
      <c r="C170" s="24">
        <v>0.90045518791718149</v>
      </c>
      <c r="D170" s="24">
        <v>0.90045518791718149</v>
      </c>
      <c r="E170" s="24">
        <v>0.90045518791718149</v>
      </c>
      <c r="F170" s="24">
        <v>0.90045518791718149</v>
      </c>
      <c r="G170" s="24">
        <v>0.92813606580793495</v>
      </c>
      <c r="H170" s="24"/>
      <c r="I170" s="24"/>
      <c r="J170" s="24"/>
      <c r="L170"/>
      <c r="M170"/>
      <c r="N170"/>
      <c r="O170"/>
      <c r="P170"/>
      <c r="Q170"/>
      <c r="R170"/>
      <c r="S170"/>
      <c r="T170"/>
      <c r="U170"/>
    </row>
    <row r="171" spans="1:21" x14ac:dyDescent="0.3">
      <c r="B171" s="31">
        <v>2</v>
      </c>
      <c r="C171" s="24">
        <v>0.91096231770658809</v>
      </c>
      <c r="D171" s="24">
        <v>0.91096231770658809</v>
      </c>
      <c r="E171" s="24">
        <v>0.91096231770658809</v>
      </c>
      <c r="F171" s="24">
        <v>0.91096231770658809</v>
      </c>
      <c r="G171" s="24">
        <v>0.9354571460627682</v>
      </c>
      <c r="H171" s="24"/>
      <c r="I171" s="24"/>
      <c r="J171" s="24"/>
      <c r="L171"/>
      <c r="M171"/>
      <c r="N171"/>
      <c r="O171"/>
      <c r="P171"/>
      <c r="Q171"/>
      <c r="R171"/>
      <c r="S171"/>
      <c r="T171"/>
      <c r="U171"/>
    </row>
    <row r="172" spans="1:21" x14ac:dyDescent="0.3">
      <c r="B172" s="31">
        <v>3</v>
      </c>
      <c r="C172" s="24">
        <v>0.92169097506123954</v>
      </c>
      <c r="D172" s="24">
        <v>0.92169097506123954</v>
      </c>
      <c r="E172" s="24">
        <v>0.92169097506123954</v>
      </c>
      <c r="F172" s="24">
        <v>0.92169097506123954</v>
      </c>
      <c r="G172" s="24">
        <v>0.94293717801506038</v>
      </c>
      <c r="H172" s="24"/>
      <c r="I172" s="24"/>
      <c r="J172" s="24"/>
      <c r="L172"/>
      <c r="M172"/>
      <c r="N172"/>
      <c r="O172"/>
      <c r="P172"/>
      <c r="Q172"/>
      <c r="R172"/>
      <c r="S172"/>
      <c r="T172"/>
      <c r="U172"/>
    </row>
    <row r="173" spans="1:21" x14ac:dyDescent="0.3">
      <c r="B173" s="31">
        <v>4</v>
      </c>
      <c r="C173" s="24">
        <v>0.93264608575158703</v>
      </c>
      <c r="D173" s="24">
        <v>0.93264608575158703</v>
      </c>
      <c r="E173" s="24">
        <v>0.93264608575158703</v>
      </c>
      <c r="F173" s="24">
        <v>0.93264608575158703</v>
      </c>
      <c r="G173" s="24">
        <v>0.95057904488708267</v>
      </c>
      <c r="H173" s="24"/>
      <c r="I173" s="24"/>
      <c r="J173" s="24"/>
      <c r="L173"/>
      <c r="M173"/>
      <c r="N173"/>
      <c r="O173"/>
      <c r="P173"/>
      <c r="Q173"/>
      <c r="R173"/>
      <c r="S173"/>
      <c r="T173"/>
      <c r="U173"/>
    </row>
    <row r="174" spans="1:21" x14ac:dyDescent="0.3">
      <c r="B174" s="31">
        <v>5</v>
      </c>
      <c r="C174" s="24">
        <v>0.94383270718262124</v>
      </c>
      <c r="D174" s="24">
        <v>0.94383270718262124</v>
      </c>
      <c r="E174" s="24">
        <v>0.94383270718262124</v>
      </c>
      <c r="F174" s="24">
        <v>0.94383270718262124</v>
      </c>
      <c r="G174" s="24">
        <v>0.95838570543606671</v>
      </c>
      <c r="H174" s="24"/>
      <c r="I174" s="24"/>
      <c r="J174" s="24"/>
      <c r="L174"/>
      <c r="M174"/>
      <c r="N174"/>
      <c r="O174"/>
      <c r="P174"/>
      <c r="Q174"/>
      <c r="R174"/>
      <c r="S174"/>
      <c r="T174"/>
      <c r="U174"/>
    </row>
    <row r="175" spans="1:21" x14ac:dyDescent="0.3">
      <c r="B175" s="31">
        <v>6</v>
      </c>
      <c r="C175" s="24">
        <v>0.95525603214289545</v>
      </c>
      <c r="D175" s="24">
        <v>0.95525603214289545</v>
      </c>
      <c r="E175" s="24">
        <v>0.95525603214289545</v>
      </c>
      <c r="F175" s="24">
        <v>0.95525603214289545</v>
      </c>
      <c r="G175" s="24">
        <v>0.96636019584192756</v>
      </c>
      <c r="H175" s="24"/>
      <c r="I175" s="24"/>
      <c r="J175" s="24"/>
      <c r="L175"/>
      <c r="M175"/>
      <c r="N175"/>
      <c r="O175"/>
      <c r="P175"/>
      <c r="Q175"/>
      <c r="R175"/>
      <c r="S175"/>
      <c r="T175"/>
      <c r="U175"/>
    </row>
    <row r="176" spans="1:21" x14ac:dyDescent="0.3">
      <c r="B176" s="31">
        <v>7</v>
      </c>
      <c r="C176" s="24">
        <v>0.96692139267141097</v>
      </c>
      <c r="D176" s="24">
        <v>0.96692139267141097</v>
      </c>
      <c r="E176" s="24">
        <v>0.96692139267141097</v>
      </c>
      <c r="F176" s="24">
        <v>0.96692139267141097</v>
      </c>
      <c r="G176" s="24">
        <v>0.97450563165211068</v>
      </c>
      <c r="H176" s="24"/>
      <c r="I176" s="24"/>
      <c r="J176" s="24"/>
      <c r="L176"/>
      <c r="M176"/>
      <c r="N176"/>
      <c r="O176"/>
      <c r="P176"/>
      <c r="Q176"/>
      <c r="R176"/>
      <c r="S176"/>
      <c r="T176"/>
      <c r="U176"/>
    </row>
    <row r="177" spans="2:21" x14ac:dyDescent="0.3">
      <c r="B177" s="31">
        <v>8</v>
      </c>
      <c r="C177" s="24">
        <v>0.97883426404628393</v>
      </c>
      <c r="D177" s="24">
        <v>0.97883426404628393</v>
      </c>
      <c r="E177" s="24">
        <v>0.97883426404628393</v>
      </c>
      <c r="F177" s="24">
        <v>0.97883426404628393</v>
      </c>
      <c r="G177" s="24">
        <v>0.9828252097852912</v>
      </c>
      <c r="H177" s="24"/>
      <c r="I177" s="24"/>
      <c r="J177" s="24"/>
      <c r="L177"/>
      <c r="M177"/>
      <c r="N177"/>
      <c r="O177"/>
      <c r="P177"/>
      <c r="Q177"/>
      <c r="R177"/>
      <c r="S177"/>
      <c r="T177"/>
      <c r="U177"/>
    </row>
    <row r="178" spans="2:21" x14ac:dyDescent="0.3">
      <c r="B178" s="31">
        <v>9</v>
      </c>
      <c r="C178" s="24">
        <v>0.99100026889925152</v>
      </c>
      <c r="D178" s="24">
        <v>0.99100026889925152</v>
      </c>
      <c r="E178" s="24">
        <v>0.99100026889925152</v>
      </c>
      <c r="F178" s="24">
        <v>0.99100026889925152</v>
      </c>
      <c r="G178" s="24">
        <v>0.99132221059571102</v>
      </c>
      <c r="H178" s="24"/>
      <c r="I178" s="24"/>
      <c r="J178" s="24"/>
      <c r="L178"/>
      <c r="M178"/>
      <c r="N178"/>
      <c r="O178"/>
      <c r="P178"/>
      <c r="Q178"/>
      <c r="R178"/>
      <c r="S178"/>
      <c r="T178"/>
      <c r="U178"/>
    </row>
    <row r="179" spans="2:21" x14ac:dyDescent="0.3">
      <c r="B179" s="31">
        <v>10</v>
      </c>
      <c r="C179" s="24">
        <v>1.0034251814602226</v>
      </c>
      <c r="D179" s="24">
        <v>1.0034251814602226</v>
      </c>
      <c r="E179" s="24">
        <v>1.0034251814602226</v>
      </c>
      <c r="F179" s="24">
        <v>1.0034251814602226</v>
      </c>
      <c r="G179" s="24">
        <v>1</v>
      </c>
      <c r="H179" s="24"/>
      <c r="I179" s="24"/>
      <c r="J179" s="24"/>
      <c r="L179"/>
      <c r="M179"/>
      <c r="N179"/>
      <c r="O179"/>
      <c r="P179"/>
      <c r="Q179"/>
      <c r="R179"/>
      <c r="S179"/>
      <c r="T179"/>
      <c r="U179"/>
    </row>
    <row r="180" spans="2:21" x14ac:dyDescent="0.3">
      <c r="B180" s="31">
        <v>11</v>
      </c>
      <c r="C180" s="24">
        <v>1.016114931936223</v>
      </c>
      <c r="D180" s="24">
        <v>1.016114931936223</v>
      </c>
      <c r="E180" s="24">
        <v>1.016114931936223</v>
      </c>
      <c r="F180" s="24">
        <v>1.016114931936223</v>
      </c>
      <c r="G180" s="24">
        <v>1.0088620316683907</v>
      </c>
      <c r="H180" s="24"/>
      <c r="I180" s="24"/>
      <c r="J180" s="24"/>
      <c r="L180"/>
      <c r="M180"/>
      <c r="N180"/>
      <c r="O180"/>
      <c r="P180"/>
      <c r="Q180"/>
      <c r="R180"/>
      <c r="S180"/>
      <c r="T180"/>
      <c r="U180"/>
    </row>
    <row r="181" spans="2:21" x14ac:dyDescent="0.3">
      <c r="B181" s="31">
        <v>12</v>
      </c>
      <c r="C181" s="24">
        <v>1.0290756110292456</v>
      </c>
      <c r="D181" s="24">
        <v>1.0290756110292456</v>
      </c>
      <c r="E181" s="24">
        <v>1.0290756110292456</v>
      </c>
      <c r="F181" s="24">
        <v>1.0290756110292456</v>
      </c>
      <c r="G181" s="24">
        <v>1.0179118492822996</v>
      </c>
      <c r="H181" s="24"/>
      <c r="I181" s="24"/>
      <c r="J181" s="24"/>
      <c r="L181"/>
      <c r="M181"/>
      <c r="N181"/>
      <c r="O181"/>
      <c r="P181"/>
      <c r="Q181"/>
      <c r="R181"/>
      <c r="S181"/>
      <c r="T181"/>
      <c r="U181"/>
    </row>
    <row r="182" spans="2:21" x14ac:dyDescent="0.3">
      <c r="B182" s="31">
        <v>13</v>
      </c>
      <c r="C182" s="24">
        <v>1.0423134745976752</v>
      </c>
      <c r="D182" s="24">
        <v>1.0423134745976752</v>
      </c>
      <c r="E182" s="24">
        <v>1.0423134745976752</v>
      </c>
      <c r="F182" s="24">
        <v>1.0423134745976752</v>
      </c>
      <c r="G182" s="24">
        <v>1.0271530888603189</v>
      </c>
      <c r="H182" s="24"/>
      <c r="I182" s="24"/>
      <c r="J182" s="24"/>
      <c r="L182"/>
      <c r="M182"/>
      <c r="N182"/>
      <c r="O182"/>
      <c r="P182"/>
      <c r="Q182"/>
      <c r="R182"/>
      <c r="S182"/>
      <c r="T182"/>
      <c r="U182"/>
    </row>
    <row r="183" spans="2:21" x14ac:dyDescent="0.3">
      <c r="B183" s="31">
        <v>14</v>
      </c>
      <c r="C183" s="24">
        <v>1.0558349484661227</v>
      </c>
      <c r="D183" s="24">
        <v>1.0558349484661227</v>
      </c>
      <c r="E183" s="24">
        <v>1.0558349484661227</v>
      </c>
      <c r="F183" s="24">
        <v>1.0558349484661227</v>
      </c>
      <c r="G183" s="24">
        <v>1.0365894811547252</v>
      </c>
      <c r="H183" s="24"/>
      <c r="I183" s="24"/>
      <c r="J183" s="24"/>
      <c r="L183"/>
      <c r="M183"/>
      <c r="N183"/>
      <c r="O183"/>
      <c r="P183"/>
      <c r="Q183"/>
      <c r="R183"/>
      <c r="S183"/>
      <c r="T183"/>
      <c r="U183"/>
    </row>
    <row r="184" spans="2:21" x14ac:dyDescent="0.3">
      <c r="B184" s="31">
        <v>15</v>
      </c>
      <c r="C184" s="24">
        <v>1.0696466333886825</v>
      </c>
      <c r="D184" s="24">
        <v>1.0696466333886825</v>
      </c>
      <c r="E184" s="24">
        <v>1.0696466333886825</v>
      </c>
      <c r="F184" s="24">
        <v>1.0696466333886825</v>
      </c>
      <c r="G184" s="24">
        <v>1.0462248541206942</v>
      </c>
      <c r="H184" s="24"/>
      <c r="I184" s="24"/>
      <c r="J184" s="24"/>
      <c r="L184"/>
      <c r="M184"/>
      <c r="N184"/>
      <c r="O184"/>
      <c r="P184"/>
      <c r="Q184"/>
      <c r="R184"/>
      <c r="S184"/>
      <c r="T184"/>
      <c r="U184"/>
    </row>
    <row r="185" spans="2:21" x14ac:dyDescent="0.3">
      <c r="B185" s="31">
        <v>16</v>
      </c>
      <c r="C185" s="24">
        <v>1.0837553101708026</v>
      </c>
      <c r="D185" s="24">
        <v>1.0837553101708026</v>
      </c>
      <c r="E185" s="24">
        <v>1.0837553101708026</v>
      </c>
      <c r="F185" s="24">
        <v>1.0837553101708026</v>
      </c>
      <c r="G185" s="24">
        <v>1.0560631354604741</v>
      </c>
      <c r="H185" s="24"/>
      <c r="I185" s="24"/>
      <c r="J185" s="24"/>
      <c r="L185"/>
      <c r="M185"/>
      <c r="N185"/>
      <c r="O185"/>
      <c r="P185"/>
      <c r="Q185"/>
      <c r="R185"/>
      <c r="S185"/>
      <c r="T185"/>
      <c r="U185"/>
    </row>
    <row r="186" spans="2:21" x14ac:dyDescent="0.3">
      <c r="B186" s="31">
        <v>17</v>
      </c>
      <c r="C186" s="24">
        <v>1.0981679449551447</v>
      </c>
      <c r="D186" s="24">
        <v>1.0981679449551447</v>
      </c>
      <c r="E186" s="24">
        <v>1.0981679449551447</v>
      </c>
      <c r="F186" s="24">
        <v>1.0981679449551447</v>
      </c>
      <c r="G186" s="24">
        <v>1.0661083552448547</v>
      </c>
      <c r="H186" s="24"/>
      <c r="I186" s="24"/>
      <c r="J186" s="24"/>
      <c r="L186"/>
      <c r="M186"/>
      <c r="N186"/>
      <c r="O186"/>
      <c r="P186"/>
      <c r="Q186"/>
      <c r="R186"/>
      <c r="S186"/>
      <c r="T186"/>
      <c r="U186"/>
    </row>
    <row r="187" spans="2:21" x14ac:dyDescent="0.3">
      <c r="B187" s="31">
        <v>18</v>
      </c>
      <c r="C187" s="24">
        <v>1.1128916946770071</v>
      </c>
      <c r="D187" s="24">
        <v>1.1128916946770071</v>
      </c>
      <c r="E187" s="24">
        <v>1.1128916946770071</v>
      </c>
      <c r="F187" s="24">
        <v>1.1128916946770071</v>
      </c>
      <c r="G187" s="24">
        <v>1.076364648614347</v>
      </c>
      <c r="H187" s="24"/>
      <c r="I187" s="24"/>
      <c r="J187" s="24"/>
      <c r="L187"/>
      <c r="M187"/>
      <c r="N187"/>
      <c r="O187"/>
      <c r="P187"/>
      <c r="Q187"/>
      <c r="R187"/>
      <c r="S187"/>
      <c r="T187"/>
      <c r="U187"/>
    </row>
    <row r="188" spans="2:21" x14ac:dyDescent="0.3">
      <c r="B188" s="31">
        <v>19</v>
      </c>
      <c r="C188" s="24">
        <v>1.1279339126950847</v>
      </c>
      <c r="D188" s="24">
        <v>1.1279339126950847</v>
      </c>
      <c r="E188" s="24">
        <v>1.1279339126950847</v>
      </c>
      <c r="F188" s="24">
        <v>1.1279339126950847</v>
      </c>
      <c r="G188" s="24">
        <v>1.0868362585625699</v>
      </c>
      <c r="H188" s="24"/>
      <c r="I188" s="24"/>
      <c r="J188" s="24"/>
      <c r="L188"/>
      <c r="M188"/>
      <c r="N188"/>
      <c r="O188"/>
      <c r="P188"/>
      <c r="Q188"/>
      <c r="R188"/>
      <c r="S188"/>
      <c r="T188"/>
      <c r="U188"/>
    </row>
    <row r="189" spans="2:21" x14ac:dyDescent="0.3">
      <c r="B189" s="31">
        <v>20</v>
      </c>
      <c r="C189" s="24">
        <v>1.1433021546035467</v>
      </c>
      <c r="D189" s="24">
        <v>1.1433021546035467</v>
      </c>
      <c r="E189" s="24">
        <v>1.1433021546035467</v>
      </c>
      <c r="F189" s="24">
        <v>1.1433021546035467</v>
      </c>
      <c r="G189" s="24">
        <v>1.0975275388044283</v>
      </c>
      <c r="H189" s="24"/>
      <c r="I189" s="24"/>
      <c r="J189" s="24"/>
      <c r="L189"/>
      <c r="M189"/>
      <c r="N189"/>
      <c r="O189"/>
      <c r="P189"/>
      <c r="Q189"/>
      <c r="R189"/>
      <c r="S189"/>
      <c r="T189"/>
      <c r="U189"/>
    </row>
    <row r="190" spans="2:21" x14ac:dyDescent="0.3">
      <c r="B190" s="31">
        <v>21</v>
      </c>
      <c r="C190" s="24">
        <v>1.1590041842316332</v>
      </c>
      <c r="D190" s="24">
        <v>1.1590041842316332</v>
      </c>
      <c r="E190" s="24">
        <v>1.1590041842316332</v>
      </c>
      <c r="F190" s="24">
        <v>1.1590041842316332</v>
      </c>
      <c r="G190" s="24">
        <v>1.1084429567317542</v>
      </c>
      <c r="H190" s="24"/>
      <c r="I190" s="24"/>
      <c r="J190" s="24"/>
      <c r="L190"/>
      <c r="M190"/>
      <c r="N190"/>
      <c r="O190"/>
      <c r="P190"/>
      <c r="Q190"/>
      <c r="R190"/>
      <c r="S190"/>
      <c r="T190"/>
      <c r="U190"/>
    </row>
    <row r="191" spans="2:21" x14ac:dyDescent="0.3">
      <c r="B191" s="31">
        <v>22</v>
      </c>
      <c r="C191" s="24">
        <v>1.175047979837196</v>
      </c>
      <c r="D191" s="24">
        <v>1.175047979837196</v>
      </c>
      <c r="E191" s="24">
        <v>1.175047979837196</v>
      </c>
      <c r="F191" s="24">
        <v>1.175047979837196</v>
      </c>
      <c r="G191" s="24">
        <v>1.1195870964591741</v>
      </c>
      <c r="H191" s="24"/>
      <c r="I191" s="24"/>
      <c r="J191" s="24"/>
      <c r="L191"/>
      <c r="M191"/>
      <c r="N191"/>
      <c r="O191"/>
      <c r="P191"/>
      <c r="Q191"/>
      <c r="R191"/>
      <c r="S191"/>
      <c r="T191"/>
      <c r="U191"/>
    </row>
    <row r="192" spans="2:21" x14ac:dyDescent="0.3">
      <c r="B192" s="31">
        <v>23</v>
      </c>
      <c r="C192" s="24">
        <v>1.19144174050084</v>
      </c>
      <c r="D192" s="24">
        <v>1.19144174050084</v>
      </c>
      <c r="E192" s="24">
        <v>1.19144174050084</v>
      </c>
      <c r="F192" s="24">
        <v>1.19144174050084</v>
      </c>
      <c r="G192" s="24">
        <v>1.1309646619630622</v>
      </c>
      <c r="H192" s="24"/>
      <c r="I192" s="24"/>
      <c r="J192" s="24"/>
      <c r="L192"/>
      <c r="M192"/>
      <c r="N192"/>
      <c r="O192"/>
      <c r="P192"/>
      <c r="Q192"/>
      <c r="R192"/>
      <c r="S192"/>
      <c r="T192"/>
      <c r="U192"/>
    </row>
    <row r="193" spans="2:21" x14ac:dyDescent="0.3">
      <c r="B193" s="31">
        <v>24</v>
      </c>
      <c r="C193" s="24">
        <v>1.2081938927275704</v>
      </c>
      <c r="D193" s="24">
        <v>1.2081938927275704</v>
      </c>
      <c r="E193" s="24">
        <v>1.2081938927275704</v>
      </c>
      <c r="F193" s="24">
        <v>1.2081938927275704</v>
      </c>
      <c r="G193" s="24">
        <v>1.1425804803165378</v>
      </c>
      <c r="H193" s="24"/>
      <c r="I193" s="24"/>
      <c r="J193" s="24"/>
      <c r="L193"/>
      <c r="M193"/>
      <c r="N193"/>
      <c r="O193"/>
      <c r="P193"/>
      <c r="Q193"/>
      <c r="R193"/>
      <c r="S193"/>
      <c r="T193"/>
      <c r="U193"/>
    </row>
    <row r="194" spans="2:21" x14ac:dyDescent="0.3">
      <c r="B194" s="31">
        <v>25</v>
      </c>
      <c r="C194" s="24">
        <v>1.2253130972630966</v>
      </c>
      <c r="D194" s="24">
        <v>1.2253130972630966</v>
      </c>
      <c r="E194" s="24">
        <v>1.2253130972630966</v>
      </c>
      <c r="F194" s="24">
        <v>1.2253130972630966</v>
      </c>
      <c r="G194" s="24">
        <v>1.1544395050235643</v>
      </c>
      <c r="H194" s="24"/>
      <c r="I194" s="24"/>
      <c r="J194" s="24"/>
      <c r="L194"/>
      <c r="M194"/>
      <c r="N194"/>
      <c r="O194"/>
      <c r="P194"/>
      <c r="Q194"/>
      <c r="R194"/>
      <c r="S194"/>
      <c r="T194"/>
      <c r="U194"/>
    </row>
    <row r="195" spans="2:21" x14ac:dyDescent="0.3">
      <c r="L195"/>
      <c r="M195"/>
      <c r="N195"/>
      <c r="O195"/>
      <c r="P195"/>
      <c r="Q195"/>
      <c r="R195"/>
      <c r="S195"/>
      <c r="T195"/>
      <c r="U195"/>
    </row>
    <row r="196" spans="2:21" x14ac:dyDescent="0.3">
      <c r="L196"/>
      <c r="M196"/>
      <c r="N196"/>
      <c r="O196"/>
      <c r="P196"/>
      <c r="Q196"/>
      <c r="R196"/>
      <c r="S196"/>
      <c r="T196"/>
      <c r="U196"/>
    </row>
    <row r="197" spans="2:21" x14ac:dyDescent="0.3">
      <c r="L197"/>
      <c r="M197"/>
      <c r="N197"/>
      <c r="O197"/>
      <c r="P197"/>
      <c r="Q197"/>
      <c r="R197"/>
      <c r="S197"/>
      <c r="T197"/>
      <c r="U197"/>
    </row>
    <row r="198" spans="2:21" x14ac:dyDescent="0.3">
      <c r="L198"/>
      <c r="M198"/>
      <c r="N198"/>
      <c r="O198"/>
      <c r="P198"/>
      <c r="Q198"/>
      <c r="R198"/>
      <c r="S198"/>
      <c r="T198"/>
      <c r="U198"/>
    </row>
    <row r="199" spans="2:21" x14ac:dyDescent="0.3">
      <c r="L199"/>
      <c r="M199"/>
      <c r="N199"/>
      <c r="O199"/>
      <c r="P199"/>
      <c r="Q199"/>
      <c r="R199"/>
      <c r="S199"/>
      <c r="T199"/>
      <c r="U199"/>
    </row>
    <row r="200" spans="2:21" x14ac:dyDescent="0.3">
      <c r="L200"/>
      <c r="M200"/>
      <c r="N200"/>
      <c r="O200"/>
      <c r="P200"/>
      <c r="Q200"/>
      <c r="R200"/>
      <c r="S200"/>
      <c r="T200"/>
      <c r="U200"/>
    </row>
    <row r="201" spans="2:21" x14ac:dyDescent="0.3">
      <c r="L201"/>
      <c r="M201"/>
      <c r="N201"/>
      <c r="O201"/>
      <c r="P201"/>
      <c r="Q201"/>
      <c r="R201"/>
      <c r="S201"/>
      <c r="T201"/>
      <c r="U201"/>
    </row>
    <row r="202" spans="2:21" x14ac:dyDescent="0.3">
      <c r="L202"/>
      <c r="M202"/>
      <c r="N202"/>
      <c r="O202"/>
      <c r="P202"/>
      <c r="Q202"/>
      <c r="R202"/>
      <c r="S202"/>
      <c r="T202"/>
      <c r="U202"/>
    </row>
    <row r="203" spans="2:21" x14ac:dyDescent="0.3">
      <c r="L203"/>
      <c r="M203"/>
      <c r="N203"/>
      <c r="O203"/>
      <c r="P203"/>
      <c r="Q203"/>
      <c r="R203"/>
      <c r="S203"/>
      <c r="T203"/>
      <c r="U203"/>
    </row>
    <row r="204" spans="2:21" x14ac:dyDescent="0.3">
      <c r="L204"/>
      <c r="M204"/>
      <c r="N204"/>
      <c r="O204"/>
      <c r="P204"/>
      <c r="Q204"/>
      <c r="R204"/>
      <c r="S204"/>
      <c r="T204"/>
      <c r="U204"/>
    </row>
    <row r="205" spans="2:21" x14ac:dyDescent="0.3">
      <c r="L205"/>
      <c r="M205"/>
      <c r="N205"/>
      <c r="O205"/>
      <c r="P205"/>
      <c r="Q205"/>
      <c r="R205"/>
      <c r="S205"/>
      <c r="T205"/>
      <c r="U205"/>
    </row>
    <row r="206" spans="2:21" x14ac:dyDescent="0.3">
      <c r="L206"/>
      <c r="M206"/>
      <c r="N206"/>
      <c r="O206"/>
      <c r="P206"/>
      <c r="Q206"/>
      <c r="R206"/>
      <c r="S206"/>
      <c r="T206"/>
      <c r="U206"/>
    </row>
    <row r="207" spans="2:21" x14ac:dyDescent="0.3">
      <c r="L207"/>
      <c r="M207"/>
      <c r="N207"/>
      <c r="O207"/>
      <c r="P207"/>
      <c r="Q207"/>
      <c r="R207"/>
      <c r="S207"/>
      <c r="T207"/>
      <c r="U207"/>
    </row>
    <row r="208" spans="2:21" x14ac:dyDescent="0.3">
      <c r="L208"/>
      <c r="M208"/>
      <c r="N208"/>
      <c r="O208"/>
      <c r="P208"/>
      <c r="Q208"/>
      <c r="R208"/>
      <c r="S208"/>
      <c r="T208"/>
      <c r="U208"/>
    </row>
    <row r="209" spans="12:21" x14ac:dyDescent="0.3">
      <c r="L209"/>
      <c r="M209"/>
      <c r="N209"/>
      <c r="O209"/>
      <c r="P209"/>
      <c r="Q209"/>
      <c r="R209"/>
      <c r="S209"/>
      <c r="T209"/>
      <c r="U209"/>
    </row>
    <row r="210" spans="12:21" x14ac:dyDescent="0.3">
      <c r="L210"/>
      <c r="M210"/>
      <c r="N210"/>
      <c r="O210"/>
      <c r="P210"/>
      <c r="Q210"/>
      <c r="R210"/>
      <c r="S210"/>
      <c r="T210"/>
      <c r="U210"/>
    </row>
    <row r="211" spans="12:21" x14ac:dyDescent="0.3">
      <c r="L211"/>
      <c r="M211"/>
      <c r="N211"/>
      <c r="O211"/>
      <c r="P211"/>
      <c r="Q211"/>
      <c r="R211"/>
      <c r="S211"/>
      <c r="T211"/>
      <c r="U211"/>
    </row>
    <row r="212" spans="12:21" x14ac:dyDescent="0.3">
      <c r="L212"/>
      <c r="M212"/>
      <c r="N212"/>
      <c r="O212"/>
      <c r="P212"/>
      <c r="Q212"/>
      <c r="R212"/>
      <c r="S212"/>
      <c r="T212"/>
      <c r="U212"/>
    </row>
    <row r="213" spans="12:21" x14ac:dyDescent="0.3">
      <c r="L213"/>
      <c r="M213"/>
      <c r="N213"/>
      <c r="O213"/>
      <c r="P213"/>
      <c r="Q213"/>
      <c r="R213"/>
      <c r="S213"/>
      <c r="T213"/>
      <c r="U213"/>
    </row>
    <row r="214" spans="12:21" x14ac:dyDescent="0.3">
      <c r="L214"/>
      <c r="M214"/>
      <c r="N214"/>
      <c r="O214"/>
      <c r="P214"/>
      <c r="Q214"/>
      <c r="R214"/>
      <c r="S214"/>
      <c r="T214"/>
      <c r="U214"/>
    </row>
    <row r="215" spans="12:21" x14ac:dyDescent="0.3">
      <c r="L215"/>
      <c r="M215"/>
      <c r="N215"/>
      <c r="O215"/>
      <c r="P215"/>
      <c r="Q215"/>
      <c r="R215"/>
      <c r="S215"/>
      <c r="T215"/>
      <c r="U215"/>
    </row>
    <row r="216" spans="12:21" x14ac:dyDescent="0.3">
      <c r="L216"/>
      <c r="M216"/>
      <c r="N216"/>
      <c r="O216"/>
      <c r="P216"/>
      <c r="Q216"/>
      <c r="R216"/>
      <c r="S216"/>
      <c r="T216"/>
      <c r="U216"/>
    </row>
    <row r="217" spans="12:21" x14ac:dyDescent="0.3">
      <c r="L217"/>
      <c r="M217"/>
      <c r="N217"/>
      <c r="O217"/>
      <c r="P217"/>
      <c r="Q217"/>
      <c r="R217"/>
      <c r="S217"/>
      <c r="T217"/>
      <c r="U217"/>
    </row>
    <row r="218" spans="12:21" x14ac:dyDescent="0.3">
      <c r="L218"/>
      <c r="M218"/>
      <c r="N218"/>
      <c r="O218"/>
      <c r="P218"/>
      <c r="Q218"/>
      <c r="R218"/>
      <c r="S218"/>
      <c r="T218"/>
      <c r="U218"/>
    </row>
    <row r="219" spans="12:21" x14ac:dyDescent="0.3">
      <c r="L219"/>
      <c r="M219"/>
      <c r="N219"/>
      <c r="O219"/>
      <c r="P219"/>
      <c r="Q219"/>
      <c r="R219"/>
      <c r="S219"/>
      <c r="T219"/>
      <c r="U219"/>
    </row>
    <row r="220" spans="12:21" x14ac:dyDescent="0.3">
      <c r="L220"/>
      <c r="M220"/>
      <c r="N220"/>
      <c r="O220"/>
      <c r="P220"/>
      <c r="Q220"/>
      <c r="R220"/>
      <c r="S220"/>
      <c r="T220"/>
      <c r="U220"/>
    </row>
    <row r="221" spans="12:21" x14ac:dyDescent="0.3">
      <c r="L221"/>
      <c r="M221"/>
      <c r="N221"/>
      <c r="O221"/>
      <c r="P221"/>
      <c r="Q221"/>
      <c r="R221"/>
      <c r="S221"/>
      <c r="T221"/>
      <c r="U221"/>
    </row>
    <row r="222" spans="12:21" x14ac:dyDescent="0.3">
      <c r="L222"/>
      <c r="M222"/>
      <c r="N222"/>
      <c r="O222"/>
      <c r="P222"/>
      <c r="Q222"/>
      <c r="R222"/>
      <c r="S222"/>
      <c r="T222"/>
      <c r="U222"/>
    </row>
    <row r="223" spans="12:21" x14ac:dyDescent="0.3">
      <c r="L223"/>
      <c r="M223"/>
      <c r="N223"/>
      <c r="O223"/>
      <c r="P223"/>
      <c r="Q223"/>
      <c r="R223"/>
      <c r="S223"/>
      <c r="T223"/>
      <c r="U223"/>
    </row>
    <row r="224" spans="12:21" x14ac:dyDescent="0.3">
      <c r="L224"/>
      <c r="M224"/>
      <c r="N224"/>
      <c r="O224"/>
      <c r="P224"/>
      <c r="Q224"/>
      <c r="R224"/>
      <c r="S224"/>
      <c r="T224"/>
      <c r="U224"/>
    </row>
    <row r="225" spans="12:21" x14ac:dyDescent="0.3">
      <c r="L225"/>
      <c r="M225"/>
      <c r="N225"/>
      <c r="O225"/>
      <c r="P225"/>
      <c r="Q225"/>
      <c r="R225"/>
      <c r="S225"/>
      <c r="T225"/>
      <c r="U225"/>
    </row>
    <row r="226" spans="12:21" x14ac:dyDescent="0.3">
      <c r="L226"/>
      <c r="M226"/>
      <c r="N226"/>
      <c r="O226"/>
      <c r="P226"/>
      <c r="Q226"/>
      <c r="R226"/>
      <c r="S226"/>
      <c r="T226"/>
      <c r="U226"/>
    </row>
    <row r="227" spans="12:21" x14ac:dyDescent="0.3">
      <c r="L227"/>
      <c r="M227"/>
      <c r="N227"/>
      <c r="O227"/>
      <c r="P227"/>
      <c r="Q227"/>
      <c r="R227"/>
      <c r="S227"/>
      <c r="T227"/>
      <c r="U227"/>
    </row>
    <row r="228" spans="12:21" x14ac:dyDescent="0.3">
      <c r="L228"/>
      <c r="M228"/>
      <c r="N228"/>
      <c r="O228"/>
      <c r="P228"/>
      <c r="Q228"/>
      <c r="R228"/>
      <c r="S228"/>
      <c r="T228"/>
      <c r="U228"/>
    </row>
    <row r="229" spans="12:21" x14ac:dyDescent="0.3">
      <c r="L229"/>
      <c r="M229"/>
      <c r="N229"/>
      <c r="O229"/>
      <c r="P229"/>
      <c r="Q229"/>
      <c r="R229"/>
      <c r="S229"/>
      <c r="T229"/>
      <c r="U229"/>
    </row>
    <row r="230" spans="12:21" x14ac:dyDescent="0.3">
      <c r="L230"/>
      <c r="M230"/>
      <c r="N230"/>
      <c r="O230"/>
      <c r="P230"/>
      <c r="Q230"/>
      <c r="R230"/>
      <c r="S230"/>
      <c r="T230"/>
      <c r="U230"/>
    </row>
    <row r="231" spans="12:21" x14ac:dyDescent="0.3">
      <c r="L231"/>
      <c r="M231"/>
      <c r="N231"/>
      <c r="O231"/>
      <c r="P231"/>
      <c r="Q231"/>
      <c r="R231"/>
      <c r="S231"/>
      <c r="T231"/>
      <c r="U231"/>
    </row>
    <row r="232" spans="12:21" x14ac:dyDescent="0.3">
      <c r="L232"/>
      <c r="M232"/>
      <c r="N232"/>
      <c r="O232"/>
      <c r="P232"/>
      <c r="Q232"/>
      <c r="R232"/>
      <c r="S232"/>
      <c r="T232"/>
      <c r="U232"/>
    </row>
    <row r="233" spans="12:21" x14ac:dyDescent="0.3">
      <c r="L233"/>
      <c r="M233"/>
      <c r="N233"/>
      <c r="O233"/>
      <c r="P233"/>
      <c r="Q233"/>
      <c r="R233"/>
      <c r="S233"/>
      <c r="T233"/>
      <c r="U233"/>
    </row>
    <row r="234" spans="12:21" x14ac:dyDescent="0.3">
      <c r="L234"/>
      <c r="M234"/>
      <c r="N234"/>
      <c r="O234"/>
      <c r="P234"/>
      <c r="Q234"/>
      <c r="R234"/>
      <c r="S234"/>
      <c r="T234"/>
      <c r="U234"/>
    </row>
    <row r="235" spans="12:21" x14ac:dyDescent="0.3">
      <c r="L235"/>
      <c r="M235"/>
      <c r="N235"/>
      <c r="O235"/>
      <c r="P235"/>
      <c r="Q235"/>
      <c r="R235"/>
      <c r="S235"/>
      <c r="T235"/>
      <c r="U235"/>
    </row>
    <row r="236" spans="12:21" x14ac:dyDescent="0.3">
      <c r="L236"/>
      <c r="M236"/>
      <c r="N236"/>
      <c r="O236"/>
      <c r="P236"/>
      <c r="Q236"/>
      <c r="R236"/>
      <c r="S236"/>
      <c r="T236"/>
      <c r="U236"/>
    </row>
    <row r="237" spans="12:21" x14ac:dyDescent="0.3">
      <c r="L237"/>
      <c r="M237"/>
      <c r="N237"/>
      <c r="O237"/>
      <c r="P237"/>
      <c r="Q237"/>
      <c r="R237"/>
      <c r="S237"/>
      <c r="T237"/>
      <c r="U237"/>
    </row>
    <row r="238" spans="12:21" x14ac:dyDescent="0.3">
      <c r="L238"/>
      <c r="M238"/>
      <c r="N238"/>
      <c r="O238"/>
      <c r="P238"/>
      <c r="Q238"/>
      <c r="R238"/>
      <c r="S238"/>
      <c r="T238"/>
      <c r="U238"/>
    </row>
    <row r="239" spans="12:21" x14ac:dyDescent="0.3">
      <c r="L239"/>
      <c r="M239"/>
      <c r="N239"/>
      <c r="O239"/>
      <c r="P239"/>
      <c r="Q239"/>
      <c r="R239"/>
      <c r="S239"/>
      <c r="T239"/>
      <c r="U239"/>
    </row>
    <row r="240" spans="12:21" x14ac:dyDescent="0.3">
      <c r="L240"/>
      <c r="M240"/>
      <c r="N240"/>
      <c r="O240"/>
      <c r="P240"/>
      <c r="Q240"/>
      <c r="R240"/>
      <c r="S240"/>
      <c r="T240"/>
      <c r="U240"/>
    </row>
    <row r="241" spans="12:21" x14ac:dyDescent="0.3">
      <c r="L241"/>
      <c r="M241"/>
      <c r="N241"/>
      <c r="O241"/>
      <c r="P241"/>
      <c r="Q241"/>
      <c r="R241"/>
      <c r="S241"/>
      <c r="T241"/>
      <c r="U241"/>
    </row>
    <row r="242" spans="12:21" x14ac:dyDescent="0.3">
      <c r="L242"/>
      <c r="M242"/>
      <c r="N242"/>
      <c r="O242"/>
      <c r="P242"/>
      <c r="Q242"/>
      <c r="R242"/>
      <c r="S242"/>
      <c r="T242"/>
      <c r="U242"/>
    </row>
    <row r="243" spans="12:21" x14ac:dyDescent="0.3">
      <c r="L243"/>
      <c r="M243"/>
      <c r="N243"/>
      <c r="O243"/>
      <c r="P243"/>
      <c r="Q243"/>
      <c r="R243"/>
      <c r="S243"/>
      <c r="T243"/>
      <c r="U243"/>
    </row>
    <row r="244" spans="12:21" x14ac:dyDescent="0.3">
      <c r="L244"/>
      <c r="M244"/>
      <c r="N244"/>
      <c r="O244"/>
      <c r="P244"/>
      <c r="Q244"/>
      <c r="R244"/>
      <c r="S244"/>
      <c r="T244"/>
      <c r="U244"/>
    </row>
    <row r="245" spans="12:21" x14ac:dyDescent="0.3">
      <c r="L245"/>
      <c r="M245"/>
      <c r="N245"/>
      <c r="O245"/>
      <c r="P245"/>
      <c r="Q245"/>
      <c r="R245"/>
      <c r="S245"/>
      <c r="T245"/>
      <c r="U245"/>
    </row>
    <row r="246" spans="12:21" x14ac:dyDescent="0.3">
      <c r="L246"/>
      <c r="M246"/>
      <c r="N246"/>
      <c r="O246"/>
      <c r="P246"/>
      <c r="Q246"/>
      <c r="R246"/>
      <c r="S246"/>
      <c r="T246"/>
      <c r="U246"/>
    </row>
    <row r="247" spans="12:21" x14ac:dyDescent="0.3">
      <c r="L247"/>
      <c r="M247"/>
      <c r="N247"/>
      <c r="O247"/>
      <c r="P247"/>
      <c r="Q247"/>
      <c r="R247"/>
      <c r="S247"/>
      <c r="T247"/>
      <c r="U247"/>
    </row>
    <row r="248" spans="12:21" x14ac:dyDescent="0.3">
      <c r="L248"/>
      <c r="M248"/>
      <c r="N248"/>
      <c r="O248"/>
      <c r="P248"/>
      <c r="Q248"/>
      <c r="R248"/>
      <c r="S248"/>
      <c r="T248"/>
      <c r="U248"/>
    </row>
    <row r="249" spans="12:21" x14ac:dyDescent="0.3">
      <c r="L249"/>
      <c r="M249"/>
      <c r="N249"/>
      <c r="O249"/>
      <c r="P249"/>
      <c r="Q249"/>
      <c r="R249"/>
      <c r="S249"/>
      <c r="T249"/>
      <c r="U249"/>
    </row>
    <row r="250" spans="12:21" x14ac:dyDescent="0.3">
      <c r="L250"/>
      <c r="M250"/>
      <c r="N250"/>
      <c r="O250"/>
      <c r="P250"/>
      <c r="Q250"/>
      <c r="R250"/>
      <c r="S250"/>
      <c r="T250"/>
      <c r="U250"/>
    </row>
    <row r="251" spans="12:21" x14ac:dyDescent="0.3">
      <c r="L251"/>
      <c r="M251"/>
      <c r="N251"/>
      <c r="O251"/>
      <c r="P251"/>
      <c r="Q251"/>
      <c r="R251"/>
      <c r="S251"/>
      <c r="T251"/>
      <c r="U251"/>
    </row>
    <row r="252" spans="12:21" x14ac:dyDescent="0.3">
      <c r="L252"/>
      <c r="M252"/>
      <c r="N252"/>
      <c r="O252"/>
      <c r="P252"/>
      <c r="Q252"/>
      <c r="R252"/>
      <c r="S252"/>
      <c r="T252"/>
      <c r="U252"/>
    </row>
    <row r="253" spans="12:21" x14ac:dyDescent="0.3">
      <c r="L253"/>
      <c r="M253"/>
      <c r="N253"/>
      <c r="O253"/>
      <c r="P253"/>
      <c r="Q253"/>
      <c r="R253"/>
      <c r="S253"/>
      <c r="T253"/>
      <c r="U253"/>
    </row>
    <row r="254" spans="12:21" x14ac:dyDescent="0.3">
      <c r="L254"/>
      <c r="M254"/>
      <c r="N254"/>
      <c r="O254"/>
      <c r="P254"/>
      <c r="Q254"/>
      <c r="R254"/>
      <c r="S254"/>
      <c r="T254"/>
      <c r="U254"/>
    </row>
    <row r="255" spans="12:21" x14ac:dyDescent="0.3">
      <c r="L255"/>
      <c r="M255"/>
      <c r="N255"/>
      <c r="O255"/>
      <c r="P255"/>
      <c r="Q255"/>
      <c r="R255"/>
      <c r="S255"/>
      <c r="T255"/>
      <c r="U255"/>
    </row>
    <row r="256" spans="12:21" x14ac:dyDescent="0.3">
      <c r="L256"/>
      <c r="M256"/>
      <c r="N256"/>
      <c r="O256"/>
      <c r="P256"/>
      <c r="Q256"/>
      <c r="R256"/>
      <c r="S256"/>
      <c r="T256"/>
      <c r="U256"/>
    </row>
    <row r="257" spans="12:21" x14ac:dyDescent="0.3">
      <c r="L257"/>
      <c r="M257"/>
      <c r="N257"/>
      <c r="O257"/>
      <c r="P257"/>
      <c r="Q257"/>
      <c r="R257"/>
      <c r="S257"/>
      <c r="T257"/>
      <c r="U257"/>
    </row>
    <row r="258" spans="12:21" x14ac:dyDescent="0.3">
      <c r="L258"/>
      <c r="M258"/>
      <c r="N258"/>
      <c r="O258"/>
      <c r="P258"/>
      <c r="Q258"/>
      <c r="R258"/>
      <c r="S258"/>
      <c r="T258"/>
      <c r="U258"/>
    </row>
    <row r="259" spans="12:21" x14ac:dyDescent="0.3">
      <c r="L259"/>
      <c r="M259"/>
      <c r="N259"/>
      <c r="O259"/>
      <c r="P259"/>
      <c r="Q259"/>
      <c r="R259"/>
      <c r="S259"/>
      <c r="T259"/>
      <c r="U259"/>
    </row>
    <row r="260" spans="12:21" x14ac:dyDescent="0.3">
      <c r="L260"/>
      <c r="M260"/>
      <c r="N260"/>
      <c r="O260"/>
      <c r="P260"/>
      <c r="Q260"/>
      <c r="R260"/>
      <c r="S260"/>
      <c r="T260"/>
      <c r="U260"/>
    </row>
    <row r="261" spans="12:21" x14ac:dyDescent="0.3">
      <c r="L261"/>
      <c r="M261"/>
      <c r="N261"/>
      <c r="O261"/>
      <c r="P261"/>
      <c r="Q261"/>
      <c r="R261"/>
      <c r="S261"/>
      <c r="T261"/>
      <c r="U261"/>
    </row>
    <row r="262" spans="12:21" x14ac:dyDescent="0.3">
      <c r="L262"/>
      <c r="M262"/>
      <c r="N262"/>
      <c r="O262"/>
      <c r="P262"/>
      <c r="Q262"/>
      <c r="R262"/>
      <c r="S262"/>
      <c r="T262"/>
      <c r="U262"/>
    </row>
    <row r="263" spans="12:21" x14ac:dyDescent="0.3">
      <c r="L263"/>
      <c r="M263"/>
      <c r="N263"/>
      <c r="O263"/>
      <c r="P263"/>
      <c r="Q263"/>
      <c r="R263"/>
      <c r="S263"/>
      <c r="T263"/>
      <c r="U263"/>
    </row>
    <row r="264" spans="12:21" x14ac:dyDescent="0.3">
      <c r="L264"/>
      <c r="M264"/>
      <c r="N264"/>
      <c r="O264"/>
      <c r="P264"/>
      <c r="Q264"/>
      <c r="R264"/>
      <c r="S264"/>
      <c r="T264"/>
      <c r="U264"/>
    </row>
    <row r="265" spans="12:21" x14ac:dyDescent="0.3">
      <c r="L265"/>
      <c r="M265"/>
      <c r="N265"/>
      <c r="O265"/>
      <c r="P265"/>
      <c r="Q265"/>
      <c r="R265"/>
      <c r="S265"/>
      <c r="T265"/>
      <c r="U265"/>
    </row>
    <row r="266" spans="12:21" x14ac:dyDescent="0.3">
      <c r="L266"/>
      <c r="M266"/>
      <c r="N266"/>
      <c r="O266"/>
      <c r="P266"/>
      <c r="Q266"/>
      <c r="R266"/>
      <c r="S266"/>
      <c r="T266"/>
      <c r="U266"/>
    </row>
    <row r="267" spans="12:21" x14ac:dyDescent="0.3">
      <c r="L267"/>
      <c r="M267"/>
      <c r="N267"/>
      <c r="O267"/>
      <c r="P267"/>
      <c r="Q267"/>
      <c r="R267"/>
      <c r="S267"/>
      <c r="T267"/>
      <c r="U267"/>
    </row>
    <row r="268" spans="12:21" x14ac:dyDescent="0.3">
      <c r="L268"/>
      <c r="M268"/>
      <c r="N268"/>
      <c r="O268"/>
      <c r="P268"/>
      <c r="Q268"/>
      <c r="R268"/>
      <c r="S268"/>
      <c r="T268"/>
      <c r="U268"/>
    </row>
    <row r="269" spans="12:21" x14ac:dyDescent="0.3">
      <c r="L269"/>
      <c r="M269"/>
      <c r="N269"/>
      <c r="O269"/>
      <c r="P269"/>
      <c r="Q269"/>
      <c r="R269"/>
      <c r="S269"/>
      <c r="T269"/>
      <c r="U269"/>
    </row>
    <row r="270" spans="12:21" x14ac:dyDescent="0.3">
      <c r="L270"/>
      <c r="M270"/>
      <c r="N270"/>
      <c r="O270"/>
      <c r="P270"/>
      <c r="Q270"/>
      <c r="R270"/>
      <c r="S270"/>
      <c r="T270"/>
      <c r="U270"/>
    </row>
    <row r="271" spans="12:21" x14ac:dyDescent="0.3">
      <c r="L271"/>
      <c r="M271"/>
      <c r="N271"/>
      <c r="O271"/>
      <c r="P271"/>
      <c r="Q271"/>
      <c r="R271"/>
      <c r="S271"/>
      <c r="T271"/>
      <c r="U271"/>
    </row>
    <row r="272" spans="12:21" x14ac:dyDescent="0.3">
      <c r="L272"/>
      <c r="M272"/>
      <c r="N272"/>
      <c r="O272"/>
      <c r="P272"/>
      <c r="Q272"/>
      <c r="R272"/>
      <c r="S272"/>
      <c r="T272"/>
      <c r="U272"/>
    </row>
    <row r="273" spans="12:21" x14ac:dyDescent="0.3">
      <c r="L273"/>
      <c r="M273"/>
      <c r="N273"/>
      <c r="O273"/>
      <c r="P273"/>
      <c r="Q273"/>
      <c r="R273"/>
      <c r="S273"/>
      <c r="T273"/>
      <c r="U273"/>
    </row>
    <row r="274" spans="12:21" x14ac:dyDescent="0.3">
      <c r="L274"/>
      <c r="M274"/>
      <c r="N274"/>
      <c r="O274"/>
      <c r="P274"/>
      <c r="Q274"/>
      <c r="R274"/>
      <c r="S274"/>
      <c r="T274"/>
      <c r="U274"/>
    </row>
    <row r="275" spans="12:21" x14ac:dyDescent="0.3">
      <c r="L275"/>
      <c r="M275"/>
      <c r="N275"/>
      <c r="O275"/>
      <c r="P275"/>
      <c r="Q275"/>
      <c r="R275"/>
      <c r="S275"/>
      <c r="T275"/>
      <c r="U275"/>
    </row>
    <row r="276" spans="12:21" x14ac:dyDescent="0.3">
      <c r="L276"/>
      <c r="M276"/>
      <c r="N276"/>
      <c r="O276"/>
      <c r="P276"/>
      <c r="Q276"/>
      <c r="R276"/>
      <c r="S276"/>
      <c r="T276"/>
      <c r="U276"/>
    </row>
    <row r="277" spans="12:21" x14ac:dyDescent="0.3">
      <c r="L277"/>
      <c r="M277"/>
      <c r="N277"/>
      <c r="O277"/>
      <c r="P277"/>
      <c r="Q277"/>
      <c r="R277"/>
      <c r="S277"/>
      <c r="T277"/>
      <c r="U277"/>
    </row>
    <row r="278" spans="12:21" x14ac:dyDescent="0.3">
      <c r="L278"/>
      <c r="M278"/>
      <c r="N278"/>
      <c r="O278"/>
      <c r="P278"/>
      <c r="Q278"/>
      <c r="R278"/>
      <c r="S278"/>
      <c r="T278"/>
      <c r="U278"/>
    </row>
    <row r="279" spans="12:21" x14ac:dyDescent="0.3">
      <c r="L279"/>
      <c r="M279"/>
      <c r="N279"/>
      <c r="O279"/>
      <c r="P279"/>
      <c r="Q279"/>
      <c r="R279"/>
      <c r="S279"/>
      <c r="T279"/>
      <c r="U279"/>
    </row>
    <row r="280" spans="12:21" x14ac:dyDescent="0.3">
      <c r="L280"/>
      <c r="M280"/>
      <c r="N280"/>
      <c r="O280"/>
      <c r="P280"/>
      <c r="Q280"/>
      <c r="R280"/>
      <c r="S280"/>
      <c r="T280"/>
      <c r="U280"/>
    </row>
    <row r="281" spans="12:21" x14ac:dyDescent="0.3">
      <c r="L281"/>
      <c r="M281"/>
      <c r="N281"/>
      <c r="O281"/>
      <c r="P281"/>
      <c r="Q281"/>
      <c r="R281"/>
      <c r="S281"/>
      <c r="T281"/>
      <c r="U281"/>
    </row>
    <row r="282" spans="12:21" x14ac:dyDescent="0.3">
      <c r="L282"/>
      <c r="M282"/>
      <c r="N282"/>
      <c r="O282"/>
      <c r="P282"/>
      <c r="Q282"/>
      <c r="R282"/>
      <c r="S282"/>
      <c r="T282"/>
      <c r="U282"/>
    </row>
    <row r="283" spans="12:21" x14ac:dyDescent="0.3">
      <c r="L283"/>
      <c r="M283"/>
      <c r="N283"/>
      <c r="O283"/>
      <c r="P283"/>
      <c r="Q283"/>
      <c r="R283"/>
      <c r="S283"/>
      <c r="T283"/>
      <c r="U283"/>
    </row>
    <row r="284" spans="12:21" x14ac:dyDescent="0.3">
      <c r="L284"/>
      <c r="M284"/>
      <c r="N284"/>
      <c r="O284"/>
      <c r="P284"/>
      <c r="Q284"/>
      <c r="R284"/>
      <c r="S284"/>
      <c r="T284"/>
      <c r="U284"/>
    </row>
    <row r="285" spans="12:21" x14ac:dyDescent="0.3">
      <c r="L285"/>
      <c r="M285"/>
      <c r="N285"/>
      <c r="O285"/>
      <c r="P285"/>
      <c r="Q285"/>
      <c r="R285"/>
      <c r="S285"/>
      <c r="T285"/>
      <c r="U285"/>
    </row>
    <row r="286" spans="12:21" x14ac:dyDescent="0.3">
      <c r="L286"/>
      <c r="M286"/>
      <c r="N286"/>
      <c r="O286"/>
      <c r="P286"/>
      <c r="Q286"/>
      <c r="R286"/>
      <c r="S286"/>
      <c r="T286"/>
      <c r="U286"/>
    </row>
    <row r="287" spans="12:21" x14ac:dyDescent="0.3">
      <c r="L287"/>
      <c r="M287"/>
      <c r="N287"/>
      <c r="O287"/>
      <c r="P287"/>
      <c r="Q287"/>
      <c r="R287"/>
      <c r="S287"/>
      <c r="T287"/>
      <c r="U287"/>
    </row>
    <row r="288" spans="12:21" x14ac:dyDescent="0.3">
      <c r="L288"/>
      <c r="M288"/>
      <c r="N288"/>
      <c r="O288"/>
      <c r="P288"/>
      <c r="Q288"/>
      <c r="R288"/>
      <c r="S288"/>
      <c r="T288"/>
      <c r="U288"/>
    </row>
    <row r="289" spans="12:21" x14ac:dyDescent="0.3">
      <c r="L289"/>
      <c r="M289"/>
      <c r="N289"/>
      <c r="O289"/>
      <c r="P289"/>
      <c r="Q289"/>
      <c r="R289"/>
      <c r="S289"/>
      <c r="T289"/>
      <c r="U289"/>
    </row>
    <row r="290" spans="12:21" x14ac:dyDescent="0.3">
      <c r="L290"/>
      <c r="M290"/>
      <c r="N290"/>
      <c r="O290"/>
      <c r="P290"/>
      <c r="Q290"/>
      <c r="R290"/>
      <c r="S290"/>
      <c r="T290"/>
      <c r="U290"/>
    </row>
    <row r="291" spans="12:21" x14ac:dyDescent="0.3">
      <c r="L291"/>
      <c r="M291"/>
      <c r="N291"/>
      <c r="O291"/>
      <c r="P291"/>
      <c r="Q291"/>
      <c r="R291"/>
      <c r="S291"/>
      <c r="T291"/>
      <c r="U291"/>
    </row>
    <row r="292" spans="12:21" x14ac:dyDescent="0.3">
      <c r="L292"/>
      <c r="M292"/>
      <c r="N292"/>
      <c r="O292"/>
      <c r="P292"/>
      <c r="Q292"/>
      <c r="R292"/>
      <c r="S292"/>
      <c r="T292"/>
      <c r="U292"/>
    </row>
    <row r="293" spans="12:21" x14ac:dyDescent="0.3">
      <c r="L293"/>
      <c r="M293"/>
      <c r="N293"/>
      <c r="O293"/>
      <c r="P293"/>
      <c r="Q293"/>
      <c r="R293"/>
      <c r="S293"/>
      <c r="T293"/>
      <c r="U293"/>
    </row>
    <row r="294" spans="12:21" x14ac:dyDescent="0.3">
      <c r="L294"/>
      <c r="M294"/>
      <c r="N294"/>
      <c r="O294"/>
      <c r="P294"/>
      <c r="Q294"/>
      <c r="R294"/>
      <c r="S294"/>
      <c r="T294"/>
      <c r="U294"/>
    </row>
    <row r="295" spans="12:21" x14ac:dyDescent="0.3">
      <c r="L295"/>
      <c r="M295"/>
      <c r="N295"/>
      <c r="O295"/>
      <c r="P295"/>
      <c r="Q295"/>
      <c r="R295"/>
      <c r="S295"/>
      <c r="T295"/>
      <c r="U295"/>
    </row>
    <row r="296" spans="12:21" x14ac:dyDescent="0.3">
      <c r="L296"/>
      <c r="M296"/>
      <c r="N296"/>
      <c r="O296"/>
      <c r="P296"/>
      <c r="Q296"/>
      <c r="R296"/>
      <c r="S296"/>
      <c r="T296"/>
      <c r="U296"/>
    </row>
    <row r="297" spans="12:21" x14ac:dyDescent="0.3">
      <c r="L297"/>
      <c r="M297"/>
      <c r="N297"/>
      <c r="O297"/>
      <c r="P297"/>
      <c r="Q297"/>
      <c r="R297"/>
      <c r="S297"/>
      <c r="T297"/>
      <c r="U297"/>
    </row>
    <row r="298" spans="12:21" x14ac:dyDescent="0.3">
      <c r="L298"/>
      <c r="M298"/>
      <c r="N298"/>
      <c r="O298"/>
      <c r="P298"/>
      <c r="Q298"/>
      <c r="R298"/>
      <c r="S298"/>
      <c r="T298"/>
      <c r="U298"/>
    </row>
    <row r="299" spans="12:21" x14ac:dyDescent="0.3">
      <c r="L299"/>
      <c r="M299"/>
      <c r="N299"/>
      <c r="O299"/>
      <c r="P299"/>
      <c r="Q299"/>
      <c r="R299"/>
      <c r="S299"/>
      <c r="T299"/>
      <c r="U299"/>
    </row>
    <row r="300" spans="12:21" x14ac:dyDescent="0.3">
      <c r="L300"/>
      <c r="M300"/>
      <c r="N300"/>
      <c r="O300"/>
      <c r="P300"/>
      <c r="Q300"/>
      <c r="R300"/>
      <c r="S300"/>
      <c r="T300"/>
      <c r="U300"/>
    </row>
    <row r="301" spans="12:21" x14ac:dyDescent="0.3">
      <c r="L301"/>
      <c r="M301"/>
      <c r="N301"/>
      <c r="O301"/>
      <c r="P301"/>
      <c r="Q301"/>
      <c r="R301"/>
      <c r="S301"/>
      <c r="T301"/>
      <c r="U301"/>
    </row>
    <row r="302" spans="12:21" x14ac:dyDescent="0.3">
      <c r="L302"/>
      <c r="M302"/>
      <c r="N302"/>
      <c r="O302"/>
      <c r="P302"/>
      <c r="Q302"/>
      <c r="R302"/>
      <c r="S302"/>
      <c r="T302"/>
      <c r="U302"/>
    </row>
    <row r="303" spans="12:21" x14ac:dyDescent="0.3">
      <c r="L303"/>
      <c r="M303"/>
      <c r="N303"/>
      <c r="O303"/>
      <c r="P303"/>
      <c r="Q303"/>
      <c r="R303"/>
      <c r="S303"/>
      <c r="T303"/>
      <c r="U303"/>
    </row>
    <row r="304" spans="12:21" x14ac:dyDescent="0.3">
      <c r="L304"/>
      <c r="M304"/>
      <c r="N304"/>
      <c r="O304"/>
      <c r="P304"/>
      <c r="Q304"/>
      <c r="R304"/>
      <c r="S304"/>
      <c r="T304"/>
      <c r="U304"/>
    </row>
    <row r="305" spans="12:21" x14ac:dyDescent="0.3">
      <c r="L305"/>
      <c r="M305"/>
      <c r="N305"/>
      <c r="O305"/>
      <c r="P305"/>
      <c r="Q305"/>
      <c r="R305"/>
      <c r="S305"/>
      <c r="T305"/>
      <c r="U305"/>
    </row>
    <row r="306" spans="12:21" x14ac:dyDescent="0.3">
      <c r="L306"/>
      <c r="M306"/>
      <c r="N306"/>
      <c r="O306"/>
      <c r="P306"/>
      <c r="Q306"/>
      <c r="R306"/>
      <c r="S306"/>
      <c r="T306"/>
      <c r="U306"/>
    </row>
    <row r="307" spans="12:21" x14ac:dyDescent="0.3">
      <c r="L307"/>
      <c r="M307"/>
      <c r="N307"/>
      <c r="O307"/>
      <c r="P307"/>
      <c r="Q307"/>
      <c r="R307"/>
      <c r="S307"/>
      <c r="T307"/>
      <c r="U307"/>
    </row>
    <row r="308" spans="12:21" x14ac:dyDescent="0.3">
      <c r="L308"/>
      <c r="M308"/>
      <c r="N308"/>
      <c r="O308"/>
      <c r="P308"/>
      <c r="Q308"/>
      <c r="R308"/>
      <c r="S308"/>
      <c r="T308"/>
      <c r="U308"/>
    </row>
    <row r="309" spans="12:21" x14ac:dyDescent="0.3">
      <c r="L309"/>
      <c r="M309"/>
      <c r="N309"/>
      <c r="O309"/>
      <c r="P309"/>
      <c r="Q309"/>
      <c r="R309"/>
      <c r="S309"/>
      <c r="T309"/>
      <c r="U309"/>
    </row>
    <row r="310" spans="12:21" x14ac:dyDescent="0.3">
      <c r="L310"/>
      <c r="M310"/>
      <c r="N310"/>
      <c r="O310"/>
      <c r="P310"/>
      <c r="Q310"/>
      <c r="R310"/>
      <c r="S310"/>
      <c r="T310"/>
      <c r="U310"/>
    </row>
    <row r="311" spans="12:21" x14ac:dyDescent="0.3">
      <c r="L311"/>
      <c r="M311"/>
      <c r="N311"/>
      <c r="O311"/>
      <c r="P311"/>
      <c r="Q311"/>
      <c r="R311"/>
      <c r="S311"/>
      <c r="T311"/>
      <c r="U311"/>
    </row>
    <row r="312" spans="12:21" x14ac:dyDescent="0.3">
      <c r="L312"/>
      <c r="M312"/>
      <c r="N312"/>
      <c r="O312"/>
      <c r="P312"/>
      <c r="Q312"/>
      <c r="R312"/>
      <c r="S312"/>
      <c r="T312"/>
      <c r="U312"/>
    </row>
    <row r="313" spans="12:21" x14ac:dyDescent="0.3">
      <c r="L313"/>
      <c r="M313"/>
      <c r="N313"/>
      <c r="O313"/>
      <c r="P313"/>
      <c r="Q313"/>
      <c r="R313"/>
      <c r="S313"/>
      <c r="T313"/>
      <c r="U313"/>
    </row>
    <row r="314" spans="12:21" x14ac:dyDescent="0.3">
      <c r="L314"/>
      <c r="M314"/>
      <c r="N314"/>
      <c r="O314"/>
      <c r="P314"/>
      <c r="Q314"/>
      <c r="R314"/>
      <c r="S314"/>
      <c r="T314"/>
      <c r="U314"/>
    </row>
    <row r="315" spans="12:21" x14ac:dyDescent="0.3">
      <c r="L315"/>
      <c r="M315"/>
      <c r="N315"/>
      <c r="O315"/>
      <c r="P315"/>
      <c r="Q315"/>
      <c r="R315"/>
      <c r="S315"/>
      <c r="T315"/>
      <c r="U315"/>
    </row>
    <row r="316" spans="12:21" x14ac:dyDescent="0.3">
      <c r="L316"/>
      <c r="M316"/>
      <c r="N316"/>
      <c r="O316"/>
      <c r="P316"/>
      <c r="Q316"/>
      <c r="R316"/>
      <c r="S316"/>
      <c r="T316"/>
      <c r="U316"/>
    </row>
    <row r="317" spans="12:21" x14ac:dyDescent="0.3">
      <c r="L317"/>
      <c r="M317"/>
      <c r="N317"/>
      <c r="O317"/>
      <c r="P317"/>
      <c r="Q317"/>
      <c r="R317"/>
      <c r="S317"/>
      <c r="T317"/>
      <c r="U317"/>
    </row>
    <row r="318" spans="12:21" x14ac:dyDescent="0.3">
      <c r="L318"/>
      <c r="M318"/>
      <c r="N318"/>
      <c r="O318"/>
      <c r="P318"/>
      <c r="Q318"/>
      <c r="R318"/>
      <c r="S318"/>
      <c r="T318"/>
      <c r="U318"/>
    </row>
    <row r="319" spans="12:21" x14ac:dyDescent="0.3">
      <c r="L319"/>
      <c r="M319"/>
      <c r="N319"/>
      <c r="O319"/>
      <c r="P319"/>
      <c r="Q319"/>
      <c r="R319"/>
      <c r="S319"/>
      <c r="T319"/>
      <c r="U319"/>
    </row>
    <row r="320" spans="12:21" x14ac:dyDescent="0.3">
      <c r="L320"/>
      <c r="M320"/>
      <c r="N320"/>
      <c r="O320"/>
      <c r="P320"/>
      <c r="Q320"/>
      <c r="R320"/>
      <c r="S320"/>
      <c r="T320"/>
      <c r="U320"/>
    </row>
    <row r="321" spans="12:21" x14ac:dyDescent="0.3">
      <c r="L321"/>
      <c r="M321"/>
      <c r="N321"/>
      <c r="O321"/>
      <c r="P321"/>
      <c r="Q321"/>
      <c r="R321"/>
      <c r="S321"/>
      <c r="T321"/>
      <c r="U321"/>
    </row>
    <row r="322" spans="12:21" x14ac:dyDescent="0.3">
      <c r="L322"/>
      <c r="M322"/>
      <c r="N322"/>
      <c r="O322"/>
      <c r="P322"/>
      <c r="Q322"/>
      <c r="R322"/>
      <c r="S322"/>
      <c r="T322"/>
      <c r="U322"/>
    </row>
    <row r="323" spans="12:21" x14ac:dyDescent="0.3">
      <c r="L323"/>
      <c r="M323"/>
      <c r="N323"/>
      <c r="O323"/>
      <c r="P323"/>
      <c r="Q323"/>
      <c r="R323"/>
      <c r="S323"/>
      <c r="T323"/>
      <c r="U323"/>
    </row>
    <row r="324" spans="12:21" x14ac:dyDescent="0.3">
      <c r="L324"/>
      <c r="M324"/>
      <c r="N324"/>
      <c r="O324"/>
      <c r="P324"/>
      <c r="Q324"/>
      <c r="R324"/>
      <c r="S324"/>
      <c r="T324"/>
      <c r="U324"/>
    </row>
    <row r="325" spans="12:21" x14ac:dyDescent="0.3">
      <c r="L325"/>
      <c r="M325"/>
      <c r="N325"/>
      <c r="O325"/>
      <c r="P325"/>
      <c r="Q325"/>
      <c r="R325"/>
      <c r="S325"/>
      <c r="T325"/>
      <c r="U325"/>
    </row>
    <row r="326" spans="12:21" x14ac:dyDescent="0.3">
      <c r="L326"/>
      <c r="M326"/>
      <c r="N326"/>
      <c r="O326"/>
      <c r="P326"/>
      <c r="Q326"/>
      <c r="R326"/>
      <c r="S326"/>
      <c r="T326"/>
      <c r="U326"/>
    </row>
    <row r="327" spans="12:21" x14ac:dyDescent="0.3">
      <c r="L327"/>
      <c r="M327"/>
      <c r="N327"/>
      <c r="O327"/>
      <c r="P327"/>
      <c r="Q327"/>
      <c r="R327"/>
      <c r="S327"/>
      <c r="T327"/>
      <c r="U327"/>
    </row>
    <row r="328" spans="12:21" x14ac:dyDescent="0.3">
      <c r="L328"/>
      <c r="M328"/>
      <c r="N328"/>
      <c r="O328"/>
      <c r="P328"/>
      <c r="Q328"/>
      <c r="R328"/>
      <c r="S328"/>
      <c r="T328"/>
      <c r="U328"/>
    </row>
    <row r="329" spans="12:21" x14ac:dyDescent="0.3">
      <c r="L329"/>
      <c r="M329"/>
      <c r="N329"/>
      <c r="O329"/>
      <c r="P329"/>
      <c r="Q329"/>
      <c r="R329"/>
      <c r="S329"/>
      <c r="T329"/>
      <c r="U329"/>
    </row>
    <row r="330" spans="12:21" x14ac:dyDescent="0.3">
      <c r="L330"/>
      <c r="M330"/>
      <c r="N330"/>
      <c r="O330"/>
      <c r="P330"/>
      <c r="Q330"/>
      <c r="R330"/>
      <c r="S330"/>
      <c r="T330"/>
      <c r="U330"/>
    </row>
    <row r="331" spans="12:21" x14ac:dyDescent="0.3">
      <c r="L331"/>
      <c r="M331"/>
      <c r="N331"/>
      <c r="O331"/>
      <c r="P331"/>
      <c r="Q331"/>
      <c r="R331"/>
      <c r="S331"/>
      <c r="T331"/>
      <c r="U331"/>
    </row>
    <row r="332" spans="12:21" x14ac:dyDescent="0.3">
      <c r="L332"/>
      <c r="M332"/>
      <c r="N332"/>
      <c r="O332"/>
      <c r="P332"/>
      <c r="Q332"/>
      <c r="R332"/>
      <c r="S332"/>
      <c r="T332"/>
      <c r="U332"/>
    </row>
    <row r="333" spans="12:21" x14ac:dyDescent="0.3">
      <c r="L333"/>
      <c r="M333"/>
      <c r="N333"/>
      <c r="O333"/>
      <c r="P333"/>
      <c r="Q333"/>
      <c r="R333"/>
      <c r="S333"/>
      <c r="T333"/>
      <c r="U333"/>
    </row>
    <row r="334" spans="12:21" x14ac:dyDescent="0.3">
      <c r="L334"/>
      <c r="M334"/>
      <c r="N334"/>
      <c r="O334"/>
      <c r="P334"/>
      <c r="Q334"/>
      <c r="R334"/>
      <c r="S334"/>
      <c r="T334"/>
      <c r="U334"/>
    </row>
    <row r="335" spans="12:21" x14ac:dyDescent="0.3">
      <c r="L335"/>
      <c r="M335"/>
      <c r="N335"/>
      <c r="O335"/>
      <c r="P335"/>
      <c r="Q335"/>
      <c r="R335"/>
      <c r="S335"/>
      <c r="T335"/>
      <c r="U335"/>
    </row>
    <row r="336" spans="12:21" x14ac:dyDescent="0.3">
      <c r="L336"/>
      <c r="M336"/>
      <c r="N336"/>
      <c r="O336"/>
      <c r="P336"/>
      <c r="Q336"/>
      <c r="R336"/>
      <c r="S336"/>
      <c r="T336"/>
      <c r="U336"/>
    </row>
    <row r="337" spans="12:21" x14ac:dyDescent="0.3">
      <c r="L337"/>
      <c r="M337"/>
      <c r="N337"/>
      <c r="O337"/>
      <c r="P337"/>
      <c r="Q337"/>
      <c r="R337"/>
      <c r="S337"/>
      <c r="T337"/>
      <c r="U337"/>
    </row>
    <row r="338" spans="12:21" x14ac:dyDescent="0.3">
      <c r="L338"/>
      <c r="M338"/>
      <c r="N338"/>
      <c r="O338"/>
      <c r="P338"/>
      <c r="Q338"/>
      <c r="R338"/>
      <c r="S338"/>
      <c r="T338"/>
      <c r="U338"/>
    </row>
    <row r="339" spans="12:21" x14ac:dyDescent="0.3">
      <c r="L339"/>
      <c r="M339"/>
      <c r="N339"/>
      <c r="O339"/>
      <c r="P339"/>
      <c r="Q339"/>
      <c r="R339"/>
      <c r="S339"/>
      <c r="T339"/>
      <c r="U339"/>
    </row>
    <row r="340" spans="12:21" x14ac:dyDescent="0.3">
      <c r="L340"/>
      <c r="M340"/>
      <c r="N340"/>
      <c r="O340"/>
      <c r="P340"/>
      <c r="Q340"/>
      <c r="R340"/>
      <c r="S340"/>
      <c r="T340"/>
      <c r="U340"/>
    </row>
    <row r="341" spans="12:21" x14ac:dyDescent="0.3">
      <c r="L341"/>
      <c r="M341"/>
      <c r="N341"/>
      <c r="O341"/>
      <c r="P341"/>
      <c r="Q341"/>
      <c r="R341"/>
      <c r="S341"/>
      <c r="T341"/>
      <c r="U341"/>
    </row>
    <row r="342" spans="12:21" x14ac:dyDescent="0.3">
      <c r="L342"/>
      <c r="M342"/>
      <c r="N342"/>
      <c r="O342"/>
      <c r="P342"/>
      <c r="Q342"/>
      <c r="R342"/>
      <c r="S342"/>
      <c r="T342"/>
      <c r="U342"/>
    </row>
    <row r="343" spans="12:21" x14ac:dyDescent="0.3">
      <c r="L343"/>
      <c r="M343"/>
      <c r="N343"/>
      <c r="O343"/>
      <c r="P343"/>
      <c r="Q343"/>
      <c r="R343"/>
      <c r="S343"/>
      <c r="T343"/>
      <c r="U343"/>
    </row>
    <row r="344" spans="12:21" x14ac:dyDescent="0.3">
      <c r="L344"/>
      <c r="M344"/>
      <c r="N344"/>
      <c r="O344"/>
      <c r="P344"/>
      <c r="Q344"/>
      <c r="R344"/>
      <c r="S344"/>
      <c r="T344"/>
      <c r="U344"/>
    </row>
    <row r="345" spans="12:21" x14ac:dyDescent="0.3">
      <c r="L345"/>
      <c r="M345"/>
      <c r="N345"/>
      <c r="O345"/>
      <c r="P345"/>
      <c r="Q345"/>
      <c r="R345"/>
      <c r="S345"/>
      <c r="T345"/>
      <c r="U345"/>
    </row>
    <row r="346" spans="12:21" x14ac:dyDescent="0.3">
      <c r="L346"/>
      <c r="M346"/>
      <c r="N346"/>
      <c r="O346"/>
      <c r="P346"/>
      <c r="Q346"/>
      <c r="R346"/>
      <c r="S346"/>
      <c r="T346"/>
      <c r="U346"/>
    </row>
    <row r="347" spans="12:21" x14ac:dyDescent="0.3">
      <c r="L347"/>
      <c r="M347"/>
      <c r="N347"/>
      <c r="O347"/>
      <c r="P347"/>
      <c r="Q347"/>
      <c r="R347"/>
      <c r="S347"/>
      <c r="T347"/>
      <c r="U347"/>
    </row>
    <row r="348" spans="12:21" x14ac:dyDescent="0.3">
      <c r="L348"/>
      <c r="M348"/>
      <c r="N348"/>
      <c r="O348"/>
      <c r="P348"/>
      <c r="Q348"/>
      <c r="R348"/>
      <c r="S348"/>
      <c r="T348"/>
      <c r="U348"/>
    </row>
    <row r="349" spans="12:21" x14ac:dyDescent="0.3">
      <c r="L349"/>
      <c r="M349"/>
      <c r="N349"/>
      <c r="O349"/>
      <c r="P349"/>
      <c r="Q349"/>
      <c r="R349"/>
      <c r="S349"/>
      <c r="T349"/>
      <c r="U349"/>
    </row>
    <row r="350" spans="12:21" x14ac:dyDescent="0.3">
      <c r="L350"/>
      <c r="M350"/>
      <c r="N350"/>
      <c r="O350"/>
      <c r="P350"/>
      <c r="Q350"/>
      <c r="R350"/>
      <c r="S350"/>
      <c r="T350"/>
      <c r="U350"/>
    </row>
    <row r="351" spans="12:21" x14ac:dyDescent="0.3">
      <c r="L351"/>
      <c r="M351"/>
      <c r="N351"/>
      <c r="O351"/>
      <c r="P351"/>
      <c r="Q351"/>
      <c r="R351"/>
      <c r="S351"/>
      <c r="T351"/>
      <c r="U351"/>
    </row>
    <row r="352" spans="12:21" x14ac:dyDescent="0.3">
      <c r="L352"/>
      <c r="M352"/>
      <c r="N352"/>
      <c r="O352"/>
      <c r="P352"/>
      <c r="Q352"/>
      <c r="R352"/>
      <c r="S352"/>
      <c r="T352"/>
      <c r="U352"/>
    </row>
    <row r="353" spans="12:21" x14ac:dyDescent="0.3">
      <c r="L353"/>
      <c r="M353"/>
      <c r="N353"/>
      <c r="O353"/>
      <c r="P353"/>
      <c r="Q353"/>
      <c r="R353"/>
      <c r="S353"/>
      <c r="T353"/>
      <c r="U353"/>
    </row>
    <row r="354" spans="12:21" x14ac:dyDescent="0.3">
      <c r="L354"/>
      <c r="M354"/>
      <c r="N354"/>
      <c r="O354"/>
      <c r="P354"/>
      <c r="Q354"/>
      <c r="R354"/>
      <c r="S354"/>
      <c r="T354"/>
      <c r="U354"/>
    </row>
    <row r="355" spans="12:21" x14ac:dyDescent="0.3">
      <c r="L355"/>
      <c r="M355"/>
      <c r="N355"/>
      <c r="O355"/>
      <c r="P355"/>
      <c r="Q355"/>
      <c r="R355"/>
      <c r="S355"/>
      <c r="T355"/>
      <c r="U355"/>
    </row>
    <row r="356" spans="12:21" x14ac:dyDescent="0.3">
      <c r="L356"/>
      <c r="M356"/>
      <c r="N356"/>
      <c r="O356"/>
      <c r="P356"/>
      <c r="Q356"/>
      <c r="R356"/>
      <c r="S356"/>
      <c r="T356"/>
      <c r="U356"/>
    </row>
    <row r="357" spans="12:21" x14ac:dyDescent="0.3">
      <c r="L357"/>
      <c r="M357"/>
      <c r="N357"/>
      <c r="O357"/>
      <c r="P357"/>
      <c r="Q357"/>
      <c r="R357"/>
      <c r="S357"/>
      <c r="T357"/>
      <c r="U357"/>
    </row>
    <row r="358" spans="12:21" x14ac:dyDescent="0.3">
      <c r="L358"/>
      <c r="M358"/>
      <c r="N358"/>
      <c r="O358"/>
      <c r="P358"/>
      <c r="Q358"/>
      <c r="R358"/>
      <c r="S358"/>
      <c r="T358"/>
      <c r="U358"/>
    </row>
    <row r="359" spans="12:21" x14ac:dyDescent="0.3">
      <c r="L359"/>
      <c r="M359"/>
      <c r="N359"/>
      <c r="O359"/>
      <c r="P359"/>
      <c r="Q359"/>
      <c r="R359"/>
      <c r="S359"/>
      <c r="T359"/>
      <c r="U359"/>
    </row>
    <row r="360" spans="12:21" x14ac:dyDescent="0.3">
      <c r="L360"/>
      <c r="M360"/>
      <c r="N360"/>
      <c r="O360"/>
      <c r="P360"/>
      <c r="Q360"/>
      <c r="R360"/>
      <c r="S360"/>
      <c r="T360"/>
      <c r="U360"/>
    </row>
    <row r="361" spans="12:21" x14ac:dyDescent="0.3">
      <c r="L361"/>
      <c r="M361"/>
      <c r="N361"/>
      <c r="O361"/>
      <c r="P361"/>
      <c r="Q361"/>
      <c r="R361"/>
      <c r="S361"/>
      <c r="T361"/>
      <c r="U361"/>
    </row>
    <row r="362" spans="12:21" x14ac:dyDescent="0.3">
      <c r="L362"/>
      <c r="M362"/>
      <c r="N362"/>
      <c r="O362"/>
      <c r="P362"/>
      <c r="Q362"/>
      <c r="R362"/>
      <c r="S362"/>
      <c r="T362"/>
      <c r="U362"/>
    </row>
    <row r="363" spans="12:21" x14ac:dyDescent="0.3">
      <c r="L363"/>
      <c r="M363"/>
      <c r="N363"/>
      <c r="O363"/>
      <c r="P363"/>
      <c r="Q363"/>
      <c r="R363"/>
      <c r="S363"/>
      <c r="T363"/>
      <c r="U363"/>
    </row>
    <row r="364" spans="12:21" x14ac:dyDescent="0.3">
      <c r="L364"/>
      <c r="M364"/>
      <c r="N364"/>
      <c r="O364"/>
      <c r="P364"/>
      <c r="Q364"/>
      <c r="R364"/>
      <c r="S364"/>
      <c r="T364"/>
      <c r="U364"/>
    </row>
    <row r="365" spans="12:21" x14ac:dyDescent="0.3">
      <c r="L365"/>
      <c r="M365"/>
      <c r="N365"/>
      <c r="O365"/>
      <c r="P365"/>
      <c r="Q365"/>
      <c r="R365"/>
      <c r="S365"/>
      <c r="T365"/>
      <c r="U365"/>
    </row>
    <row r="366" spans="12:21" x14ac:dyDescent="0.3">
      <c r="L366"/>
      <c r="M366"/>
      <c r="N366"/>
      <c r="O366"/>
      <c r="P366"/>
      <c r="Q366"/>
      <c r="R366"/>
      <c r="S366"/>
      <c r="T366"/>
      <c r="U366"/>
    </row>
    <row r="367" spans="12:21" x14ac:dyDescent="0.3">
      <c r="L367"/>
      <c r="M367"/>
      <c r="N367"/>
      <c r="O367"/>
      <c r="P367"/>
      <c r="Q367"/>
      <c r="R367"/>
      <c r="S367"/>
      <c r="T367"/>
      <c r="U367"/>
    </row>
    <row r="368" spans="12:21" x14ac:dyDescent="0.3">
      <c r="L368"/>
      <c r="M368"/>
      <c r="N368"/>
      <c r="O368"/>
      <c r="P368"/>
      <c r="Q368"/>
      <c r="R368"/>
      <c r="S368"/>
      <c r="T368"/>
      <c r="U368"/>
    </row>
    <row r="369" spans="12:21" x14ac:dyDescent="0.3">
      <c r="L369"/>
      <c r="M369"/>
      <c r="N369"/>
      <c r="O369"/>
      <c r="P369"/>
      <c r="Q369"/>
      <c r="R369"/>
      <c r="S369"/>
      <c r="T369"/>
      <c r="U369"/>
    </row>
    <row r="370" spans="12:21" x14ac:dyDescent="0.3">
      <c r="L370"/>
      <c r="M370"/>
      <c r="N370"/>
      <c r="O370"/>
      <c r="P370"/>
      <c r="Q370"/>
      <c r="R370"/>
      <c r="S370"/>
      <c r="T370"/>
      <c r="U370"/>
    </row>
    <row r="371" spans="12:21" x14ac:dyDescent="0.3">
      <c r="L371"/>
      <c r="M371"/>
      <c r="N371"/>
      <c r="O371"/>
      <c r="P371"/>
      <c r="Q371"/>
      <c r="R371"/>
      <c r="S371"/>
      <c r="T371"/>
      <c r="U371"/>
    </row>
    <row r="372" spans="12:21" x14ac:dyDescent="0.3">
      <c r="L372"/>
      <c r="M372"/>
      <c r="N372"/>
      <c r="O372"/>
      <c r="P372"/>
      <c r="Q372"/>
      <c r="R372"/>
      <c r="S372"/>
      <c r="T372"/>
      <c r="U372"/>
    </row>
    <row r="373" spans="12:21" x14ac:dyDescent="0.3">
      <c r="L373"/>
      <c r="M373"/>
      <c r="N373"/>
      <c r="O373"/>
      <c r="P373"/>
      <c r="Q373"/>
      <c r="R373"/>
      <c r="S373"/>
      <c r="T373"/>
      <c r="U373"/>
    </row>
    <row r="374" spans="12:21" x14ac:dyDescent="0.3">
      <c r="L374"/>
      <c r="M374"/>
      <c r="N374"/>
      <c r="O374"/>
      <c r="P374"/>
      <c r="Q374"/>
      <c r="R374"/>
      <c r="S374"/>
      <c r="T374"/>
      <c r="U374"/>
    </row>
    <row r="375" spans="12:21" x14ac:dyDescent="0.3">
      <c r="L375"/>
      <c r="M375"/>
      <c r="N375"/>
      <c r="O375"/>
      <c r="P375"/>
      <c r="Q375"/>
      <c r="R375"/>
      <c r="S375"/>
      <c r="T375"/>
      <c r="U375"/>
    </row>
    <row r="376" spans="12:21" x14ac:dyDescent="0.3">
      <c r="L376"/>
      <c r="M376"/>
      <c r="N376"/>
      <c r="O376"/>
      <c r="P376"/>
      <c r="Q376"/>
      <c r="R376"/>
      <c r="S376"/>
      <c r="T376"/>
      <c r="U376"/>
    </row>
    <row r="377" spans="12:21" x14ac:dyDescent="0.3">
      <c r="L377"/>
      <c r="M377"/>
      <c r="N377"/>
      <c r="O377"/>
      <c r="P377"/>
      <c r="Q377"/>
      <c r="R377"/>
      <c r="S377"/>
      <c r="T377"/>
      <c r="U377"/>
    </row>
    <row r="378" spans="12:21" x14ac:dyDescent="0.3">
      <c r="L378"/>
      <c r="M378"/>
      <c r="N378"/>
      <c r="O378"/>
      <c r="P378"/>
      <c r="Q378"/>
      <c r="R378"/>
      <c r="S378"/>
      <c r="T378"/>
      <c r="U378"/>
    </row>
    <row r="379" spans="12:21" x14ac:dyDescent="0.3">
      <c r="L379"/>
      <c r="M379"/>
      <c r="N379"/>
      <c r="O379"/>
      <c r="P379"/>
      <c r="Q379"/>
      <c r="R379"/>
      <c r="S379"/>
      <c r="T379"/>
      <c r="U379"/>
    </row>
    <row r="380" spans="12:21" x14ac:dyDescent="0.3">
      <c r="L380"/>
      <c r="M380"/>
      <c r="N380"/>
      <c r="O380"/>
      <c r="P380"/>
      <c r="Q380"/>
      <c r="R380"/>
      <c r="S380"/>
      <c r="T380"/>
      <c r="U380"/>
    </row>
    <row r="381" spans="12:21" x14ac:dyDescent="0.3">
      <c r="L381"/>
      <c r="M381"/>
      <c r="N381"/>
      <c r="O381"/>
      <c r="P381"/>
      <c r="Q381"/>
      <c r="R381"/>
      <c r="S381"/>
      <c r="T381"/>
      <c r="U381"/>
    </row>
    <row r="382" spans="12:21" x14ac:dyDescent="0.3">
      <c r="L382"/>
      <c r="M382"/>
      <c r="N382"/>
      <c r="O382"/>
      <c r="P382"/>
      <c r="Q382"/>
      <c r="R382"/>
      <c r="S382"/>
      <c r="T382"/>
      <c r="U382"/>
    </row>
    <row r="383" spans="12:21" x14ac:dyDescent="0.3">
      <c r="L383"/>
      <c r="M383"/>
      <c r="N383"/>
      <c r="O383"/>
      <c r="P383"/>
      <c r="Q383"/>
      <c r="R383"/>
      <c r="S383"/>
      <c r="T383"/>
      <c r="U383"/>
    </row>
    <row r="384" spans="12:21" x14ac:dyDescent="0.3">
      <c r="L384"/>
      <c r="M384"/>
      <c r="N384"/>
      <c r="O384"/>
      <c r="P384"/>
      <c r="Q384"/>
      <c r="R384"/>
      <c r="S384"/>
      <c r="T384"/>
      <c r="U384"/>
    </row>
    <row r="385" spans="12:21" x14ac:dyDescent="0.3">
      <c r="L385"/>
      <c r="M385"/>
      <c r="N385"/>
      <c r="O385"/>
      <c r="P385"/>
      <c r="Q385"/>
      <c r="R385"/>
      <c r="S385"/>
      <c r="T385"/>
      <c r="U385"/>
    </row>
    <row r="386" spans="12:21" x14ac:dyDescent="0.3">
      <c r="L386"/>
      <c r="M386"/>
      <c r="N386"/>
      <c r="O386"/>
      <c r="P386"/>
      <c r="Q386"/>
      <c r="R386"/>
      <c r="S386"/>
      <c r="T386"/>
      <c r="U386"/>
    </row>
    <row r="387" spans="12:21" x14ac:dyDescent="0.3">
      <c r="L387"/>
      <c r="M387"/>
      <c r="N387"/>
      <c r="O387"/>
      <c r="P387"/>
      <c r="Q387"/>
      <c r="R387"/>
      <c r="S387"/>
      <c r="T387"/>
      <c r="U387"/>
    </row>
    <row r="388" spans="12:21" x14ac:dyDescent="0.3">
      <c r="L388"/>
      <c r="M388"/>
      <c r="N388"/>
      <c r="O388"/>
      <c r="P388"/>
      <c r="Q388"/>
      <c r="R388"/>
      <c r="S388"/>
      <c r="T388"/>
      <c r="U388"/>
    </row>
    <row r="389" spans="12:21" x14ac:dyDescent="0.3">
      <c r="L389"/>
      <c r="M389"/>
      <c r="N389"/>
      <c r="O389"/>
      <c r="P389"/>
      <c r="Q389"/>
      <c r="R389"/>
      <c r="S389"/>
      <c r="T389"/>
      <c r="U389"/>
    </row>
    <row r="390" spans="12:21" x14ac:dyDescent="0.3">
      <c r="L390"/>
      <c r="M390"/>
      <c r="N390"/>
      <c r="O390"/>
      <c r="P390"/>
      <c r="Q390"/>
      <c r="R390"/>
      <c r="S390"/>
      <c r="T390"/>
      <c r="U390"/>
    </row>
    <row r="391" spans="12:21" x14ac:dyDescent="0.3">
      <c r="L391"/>
      <c r="M391"/>
      <c r="N391"/>
      <c r="O391"/>
      <c r="P391"/>
      <c r="Q391"/>
      <c r="R391"/>
      <c r="S391"/>
      <c r="T391"/>
      <c r="U391"/>
    </row>
    <row r="392" spans="12:21" x14ac:dyDescent="0.3">
      <c r="L392"/>
      <c r="M392"/>
      <c r="N392"/>
      <c r="O392"/>
      <c r="P392"/>
      <c r="Q392"/>
      <c r="R392"/>
      <c r="S392"/>
      <c r="T392"/>
      <c r="U392"/>
    </row>
    <row r="393" spans="12:21" x14ac:dyDescent="0.3">
      <c r="L393"/>
      <c r="M393"/>
      <c r="N393"/>
      <c r="O393"/>
      <c r="P393"/>
      <c r="Q393"/>
      <c r="R393"/>
      <c r="S393"/>
      <c r="T393"/>
      <c r="U393"/>
    </row>
    <row r="394" spans="12:21" x14ac:dyDescent="0.3">
      <c r="L394"/>
      <c r="M394"/>
      <c r="N394"/>
      <c r="O394"/>
      <c r="P394"/>
      <c r="Q394"/>
      <c r="R394"/>
      <c r="S394"/>
      <c r="T394"/>
      <c r="U394"/>
    </row>
    <row r="395" spans="12:21" x14ac:dyDescent="0.3">
      <c r="L395"/>
      <c r="M395"/>
      <c r="N395"/>
      <c r="O395"/>
      <c r="P395"/>
      <c r="Q395"/>
      <c r="R395"/>
      <c r="S395"/>
      <c r="T395"/>
      <c r="U395"/>
    </row>
    <row r="396" spans="12:21" x14ac:dyDescent="0.3">
      <c r="L396"/>
      <c r="M396"/>
      <c r="N396"/>
      <c r="O396"/>
      <c r="P396"/>
      <c r="Q396"/>
      <c r="R396"/>
      <c r="S396"/>
      <c r="T396"/>
      <c r="U396"/>
    </row>
    <row r="397" spans="12:21" x14ac:dyDescent="0.3">
      <c r="L397"/>
      <c r="M397"/>
      <c r="N397"/>
      <c r="O397"/>
      <c r="P397"/>
      <c r="Q397"/>
      <c r="R397"/>
      <c r="S397"/>
      <c r="T397"/>
      <c r="U397"/>
    </row>
    <row r="398" spans="12:21" x14ac:dyDescent="0.3">
      <c r="L398"/>
      <c r="M398"/>
      <c r="N398"/>
      <c r="O398"/>
      <c r="P398"/>
      <c r="Q398"/>
      <c r="R398"/>
      <c r="S398"/>
      <c r="T398"/>
      <c r="U398"/>
    </row>
    <row r="399" spans="12:21" x14ac:dyDescent="0.3">
      <c r="L399"/>
      <c r="M399"/>
      <c r="N399"/>
      <c r="O399"/>
      <c r="P399"/>
      <c r="Q399"/>
      <c r="R399"/>
      <c r="S399"/>
      <c r="T399"/>
      <c r="U399"/>
    </row>
    <row r="400" spans="12:21" x14ac:dyDescent="0.3">
      <c r="L400"/>
      <c r="M400"/>
      <c r="N400"/>
      <c r="O400"/>
      <c r="P400"/>
      <c r="Q400"/>
      <c r="R400"/>
      <c r="S400"/>
      <c r="T400"/>
      <c r="U400"/>
    </row>
    <row r="401" spans="12:21" x14ac:dyDescent="0.3">
      <c r="L401"/>
      <c r="M401"/>
      <c r="N401"/>
      <c r="O401"/>
      <c r="P401"/>
      <c r="Q401"/>
      <c r="R401"/>
      <c r="S401"/>
      <c r="T401"/>
      <c r="U401"/>
    </row>
    <row r="402" spans="12:21" x14ac:dyDescent="0.3">
      <c r="L402"/>
      <c r="M402"/>
      <c r="N402"/>
      <c r="O402"/>
      <c r="P402"/>
      <c r="Q402"/>
      <c r="R402"/>
      <c r="S402"/>
      <c r="T402"/>
      <c r="U402"/>
    </row>
    <row r="403" spans="12:21" x14ac:dyDescent="0.3">
      <c r="L403"/>
      <c r="M403"/>
      <c r="N403"/>
      <c r="O403"/>
      <c r="P403"/>
      <c r="Q403"/>
      <c r="R403"/>
      <c r="S403"/>
      <c r="T403"/>
      <c r="U403"/>
    </row>
    <row r="404" spans="12:21" x14ac:dyDescent="0.3">
      <c r="L404"/>
      <c r="M404"/>
      <c r="N404"/>
      <c r="O404"/>
      <c r="P404"/>
      <c r="Q404"/>
      <c r="R404"/>
      <c r="S404"/>
      <c r="T404"/>
      <c r="U404"/>
    </row>
    <row r="405" spans="12:21" x14ac:dyDescent="0.3">
      <c r="L405"/>
      <c r="M405"/>
      <c r="N405"/>
      <c r="O405"/>
      <c r="P405"/>
      <c r="Q405"/>
      <c r="R405"/>
      <c r="S405"/>
      <c r="T405"/>
      <c r="U405"/>
    </row>
    <row r="406" spans="12:21" x14ac:dyDescent="0.3">
      <c r="L406"/>
      <c r="M406"/>
      <c r="N406"/>
      <c r="O406"/>
      <c r="P406"/>
      <c r="Q406"/>
      <c r="R406"/>
      <c r="S406"/>
      <c r="T406"/>
      <c r="U406"/>
    </row>
    <row r="407" spans="12:21" x14ac:dyDescent="0.3">
      <c r="L407"/>
      <c r="M407"/>
      <c r="N407"/>
      <c r="O407"/>
      <c r="P407"/>
      <c r="Q407"/>
      <c r="R407"/>
      <c r="S407"/>
      <c r="T407"/>
      <c r="U407"/>
    </row>
    <row r="408" spans="12:21" x14ac:dyDescent="0.3">
      <c r="L408"/>
      <c r="M408"/>
      <c r="N408"/>
      <c r="O408"/>
      <c r="P408"/>
      <c r="Q408"/>
      <c r="R408"/>
      <c r="S408"/>
      <c r="T408"/>
      <c r="U408"/>
    </row>
    <row r="409" spans="12:21" x14ac:dyDescent="0.3">
      <c r="L409"/>
      <c r="M409"/>
      <c r="N409"/>
      <c r="O409"/>
      <c r="P409"/>
      <c r="Q409"/>
      <c r="R409"/>
      <c r="S409"/>
      <c r="T409"/>
      <c r="U409"/>
    </row>
    <row r="410" spans="12:21" x14ac:dyDescent="0.3">
      <c r="L410"/>
      <c r="M410"/>
      <c r="N410"/>
      <c r="O410"/>
      <c r="P410"/>
      <c r="Q410"/>
      <c r="R410"/>
      <c r="S410"/>
      <c r="T410"/>
      <c r="U410"/>
    </row>
    <row r="411" spans="12:21" x14ac:dyDescent="0.3">
      <c r="L411"/>
      <c r="M411"/>
      <c r="N411"/>
      <c r="O411"/>
      <c r="P411"/>
      <c r="Q411"/>
      <c r="R411"/>
      <c r="S411"/>
      <c r="T411"/>
      <c r="U411"/>
    </row>
    <row r="412" spans="12:21" x14ac:dyDescent="0.3">
      <c r="L412"/>
      <c r="M412"/>
      <c r="N412"/>
      <c r="O412"/>
      <c r="P412"/>
      <c r="Q412"/>
      <c r="R412"/>
      <c r="S412"/>
      <c r="T412"/>
      <c r="U412"/>
    </row>
    <row r="413" spans="12:21" x14ac:dyDescent="0.3">
      <c r="L413"/>
      <c r="M413"/>
      <c r="N413"/>
      <c r="O413"/>
      <c r="P413"/>
      <c r="Q413"/>
      <c r="R413"/>
      <c r="S413"/>
      <c r="T413"/>
      <c r="U413"/>
    </row>
    <row r="414" spans="12:21" x14ac:dyDescent="0.3">
      <c r="L414"/>
      <c r="M414"/>
      <c r="N414"/>
      <c r="O414"/>
      <c r="P414"/>
      <c r="Q414"/>
      <c r="R414"/>
      <c r="S414"/>
      <c r="T414"/>
      <c r="U414"/>
    </row>
    <row r="415" spans="12:21" x14ac:dyDescent="0.3">
      <c r="L415"/>
      <c r="M415"/>
      <c r="N415"/>
      <c r="O415"/>
      <c r="P415"/>
      <c r="Q415"/>
      <c r="R415"/>
      <c r="S415"/>
      <c r="T415"/>
      <c r="U415"/>
    </row>
    <row r="416" spans="12:21" x14ac:dyDescent="0.3">
      <c r="L416"/>
      <c r="M416"/>
      <c r="N416"/>
      <c r="O416"/>
      <c r="P416"/>
      <c r="Q416"/>
      <c r="R416"/>
      <c r="S416"/>
      <c r="T416"/>
      <c r="U416"/>
    </row>
    <row r="417" spans="12:21" x14ac:dyDescent="0.3">
      <c r="L417"/>
      <c r="M417"/>
      <c r="N417"/>
      <c r="O417"/>
      <c r="P417"/>
      <c r="Q417"/>
      <c r="R417"/>
      <c r="S417"/>
      <c r="T417"/>
      <c r="U417"/>
    </row>
    <row r="418" spans="12:21" x14ac:dyDescent="0.3">
      <c r="L418"/>
      <c r="M418"/>
      <c r="N418"/>
      <c r="O418"/>
      <c r="P418"/>
      <c r="Q418"/>
      <c r="R418"/>
      <c r="S418"/>
      <c r="T418"/>
      <c r="U418"/>
    </row>
    <row r="419" spans="12:21" x14ac:dyDescent="0.3">
      <c r="L419"/>
      <c r="M419"/>
      <c r="N419"/>
      <c r="O419"/>
      <c r="P419"/>
      <c r="Q419"/>
      <c r="R419"/>
      <c r="S419"/>
      <c r="T419"/>
      <c r="U419"/>
    </row>
    <row r="420" spans="12:21" x14ac:dyDescent="0.3">
      <c r="L420"/>
      <c r="M420"/>
      <c r="N420"/>
      <c r="O420"/>
      <c r="P420"/>
      <c r="Q420"/>
      <c r="R420"/>
      <c r="S420"/>
      <c r="T420"/>
      <c r="U420"/>
    </row>
    <row r="421" spans="12:21" x14ac:dyDescent="0.3">
      <c r="L421"/>
      <c r="M421"/>
      <c r="N421"/>
      <c r="O421"/>
      <c r="P421"/>
      <c r="Q421"/>
      <c r="R421"/>
      <c r="S421"/>
      <c r="T421"/>
      <c r="U421"/>
    </row>
    <row r="422" spans="12:21" x14ac:dyDescent="0.3">
      <c r="L422"/>
      <c r="M422"/>
      <c r="N422"/>
      <c r="O422"/>
      <c r="P422"/>
      <c r="Q422"/>
      <c r="R422"/>
      <c r="S422"/>
      <c r="T422"/>
      <c r="U422"/>
    </row>
    <row r="423" spans="12:21" x14ac:dyDescent="0.3">
      <c r="L423"/>
      <c r="M423"/>
      <c r="N423"/>
      <c r="O423"/>
      <c r="P423"/>
      <c r="Q423"/>
      <c r="R423"/>
      <c r="S423"/>
      <c r="T423"/>
      <c r="U423"/>
    </row>
    <row r="424" spans="12:21" x14ac:dyDescent="0.3">
      <c r="L424"/>
      <c r="M424"/>
      <c r="N424"/>
      <c r="O424"/>
      <c r="P424"/>
      <c r="Q424"/>
      <c r="R424"/>
      <c r="S424"/>
      <c r="T424"/>
      <c r="U424"/>
    </row>
    <row r="425" spans="12:21" x14ac:dyDescent="0.3">
      <c r="L425"/>
      <c r="M425"/>
      <c r="N425"/>
      <c r="O425"/>
      <c r="P425"/>
      <c r="Q425"/>
      <c r="R425"/>
      <c r="S425"/>
      <c r="T425"/>
      <c r="U425"/>
    </row>
    <row r="426" spans="12:21" x14ac:dyDescent="0.3">
      <c r="L426"/>
      <c r="M426"/>
      <c r="N426"/>
      <c r="O426"/>
      <c r="P426"/>
      <c r="Q426"/>
      <c r="R426"/>
      <c r="S426"/>
      <c r="T426"/>
      <c r="U426"/>
    </row>
    <row r="427" spans="12:21" x14ac:dyDescent="0.3">
      <c r="L427"/>
      <c r="M427"/>
      <c r="N427"/>
      <c r="O427"/>
      <c r="P427"/>
      <c r="Q427"/>
      <c r="R427"/>
      <c r="S427"/>
      <c r="T427"/>
      <c r="U427"/>
    </row>
    <row r="428" spans="12:21" x14ac:dyDescent="0.3">
      <c r="L428"/>
      <c r="M428"/>
      <c r="N428"/>
      <c r="O428"/>
      <c r="P428"/>
      <c r="Q428"/>
      <c r="R428"/>
      <c r="S428"/>
      <c r="T428"/>
      <c r="U428"/>
    </row>
    <row r="429" spans="12:21" x14ac:dyDescent="0.3">
      <c r="L429"/>
      <c r="M429"/>
      <c r="N429"/>
      <c r="O429"/>
      <c r="P429"/>
      <c r="Q429"/>
      <c r="R429"/>
      <c r="S429"/>
      <c r="T429"/>
      <c r="U429"/>
    </row>
    <row r="430" spans="12:21" x14ac:dyDescent="0.3">
      <c r="L430"/>
      <c r="M430"/>
      <c r="N430"/>
      <c r="O430"/>
      <c r="P430"/>
      <c r="Q430"/>
      <c r="R430"/>
      <c r="S430"/>
      <c r="T430"/>
      <c r="U430"/>
    </row>
    <row r="431" spans="12:21" x14ac:dyDescent="0.3">
      <c r="L431"/>
      <c r="M431"/>
      <c r="N431"/>
      <c r="O431"/>
      <c r="P431"/>
      <c r="Q431"/>
      <c r="R431"/>
      <c r="S431"/>
      <c r="T431"/>
      <c r="U431"/>
    </row>
    <row r="432" spans="12:21" x14ac:dyDescent="0.3">
      <c r="L432"/>
      <c r="M432"/>
      <c r="N432"/>
      <c r="O432"/>
      <c r="P432"/>
      <c r="Q432"/>
      <c r="R432"/>
      <c r="S432"/>
      <c r="T432"/>
      <c r="U432"/>
    </row>
    <row r="433" spans="12:21" x14ac:dyDescent="0.3">
      <c r="L433"/>
      <c r="M433"/>
      <c r="N433"/>
      <c r="O433"/>
      <c r="P433"/>
      <c r="Q433"/>
      <c r="R433"/>
      <c r="S433"/>
      <c r="T433"/>
      <c r="U433"/>
    </row>
    <row r="434" spans="12:21" x14ac:dyDescent="0.3">
      <c r="L434"/>
      <c r="M434"/>
      <c r="N434"/>
      <c r="O434"/>
      <c r="P434"/>
      <c r="Q434"/>
      <c r="R434"/>
      <c r="S434"/>
      <c r="T434"/>
      <c r="U434"/>
    </row>
    <row r="435" spans="12:21" x14ac:dyDescent="0.3">
      <c r="L435"/>
      <c r="M435"/>
      <c r="N435"/>
      <c r="O435"/>
      <c r="P435"/>
      <c r="Q435"/>
      <c r="R435"/>
      <c r="S435"/>
      <c r="T435"/>
      <c r="U435"/>
    </row>
    <row r="436" spans="12:21" x14ac:dyDescent="0.3">
      <c r="L436"/>
      <c r="M436"/>
      <c r="N436"/>
      <c r="O436"/>
      <c r="P436"/>
      <c r="Q436"/>
      <c r="R436"/>
      <c r="S436"/>
      <c r="T436"/>
      <c r="U436"/>
    </row>
    <row r="437" spans="12:21" x14ac:dyDescent="0.3">
      <c r="L437"/>
      <c r="M437"/>
      <c r="N437"/>
      <c r="O437"/>
      <c r="P437"/>
      <c r="Q437"/>
      <c r="R437"/>
      <c r="S437"/>
      <c r="T437"/>
      <c r="U437"/>
    </row>
    <row r="438" spans="12:21" x14ac:dyDescent="0.3">
      <c r="L438"/>
      <c r="M438"/>
      <c r="N438"/>
      <c r="O438"/>
      <c r="P438"/>
      <c r="Q438"/>
      <c r="R438"/>
      <c r="S438"/>
      <c r="T438"/>
      <c r="U438"/>
    </row>
    <row r="439" spans="12:21" x14ac:dyDescent="0.3">
      <c r="L439"/>
      <c r="M439"/>
      <c r="N439"/>
      <c r="O439"/>
      <c r="P439"/>
      <c r="Q439"/>
      <c r="R439"/>
      <c r="S439"/>
      <c r="T439"/>
      <c r="U439"/>
    </row>
    <row r="440" spans="12:21" x14ac:dyDescent="0.3">
      <c r="L440"/>
      <c r="M440"/>
      <c r="N440"/>
      <c r="O440"/>
      <c r="P440"/>
      <c r="Q440"/>
      <c r="R440"/>
      <c r="S440"/>
      <c r="T440"/>
      <c r="U440"/>
    </row>
    <row r="441" spans="12:21" x14ac:dyDescent="0.3">
      <c r="L441"/>
      <c r="M441"/>
      <c r="N441"/>
      <c r="O441"/>
      <c r="P441"/>
      <c r="Q441"/>
      <c r="R441"/>
      <c r="S441"/>
      <c r="T441"/>
      <c r="U441"/>
    </row>
    <row r="442" spans="12:21" x14ac:dyDescent="0.3">
      <c r="L442"/>
      <c r="M442"/>
      <c r="N442"/>
      <c r="O442"/>
      <c r="P442"/>
      <c r="Q442"/>
      <c r="R442"/>
      <c r="S442"/>
      <c r="T442"/>
      <c r="U442"/>
    </row>
    <row r="443" spans="12:21" x14ac:dyDescent="0.3">
      <c r="L443"/>
      <c r="M443"/>
      <c r="N443"/>
      <c r="O443"/>
      <c r="P443"/>
      <c r="Q443"/>
      <c r="R443"/>
      <c r="S443"/>
      <c r="T443"/>
      <c r="U443"/>
    </row>
    <row r="444" spans="12:21" x14ac:dyDescent="0.3">
      <c r="L444"/>
      <c r="M444"/>
      <c r="N444"/>
      <c r="O444"/>
      <c r="P444"/>
      <c r="Q444"/>
      <c r="R444"/>
      <c r="S444"/>
      <c r="T444"/>
      <c r="U444"/>
    </row>
    <row r="445" spans="12:21" x14ac:dyDescent="0.3">
      <c r="L445"/>
      <c r="M445"/>
      <c r="N445"/>
      <c r="O445"/>
      <c r="P445"/>
      <c r="Q445"/>
      <c r="R445"/>
      <c r="S445"/>
      <c r="T445"/>
      <c r="U445"/>
    </row>
    <row r="446" spans="12:21" x14ac:dyDescent="0.3">
      <c r="L446"/>
      <c r="M446"/>
      <c r="N446"/>
      <c r="O446"/>
      <c r="P446"/>
      <c r="Q446"/>
      <c r="R446"/>
      <c r="S446"/>
      <c r="T446"/>
      <c r="U446"/>
    </row>
    <row r="447" spans="12:21" x14ac:dyDescent="0.3">
      <c r="L447"/>
      <c r="M447"/>
      <c r="N447"/>
      <c r="O447"/>
      <c r="P447"/>
      <c r="Q447"/>
      <c r="R447"/>
      <c r="S447"/>
      <c r="T447"/>
      <c r="U447"/>
    </row>
    <row r="448" spans="12:21" x14ac:dyDescent="0.3">
      <c r="L448"/>
      <c r="M448"/>
      <c r="N448"/>
      <c r="O448"/>
      <c r="P448"/>
      <c r="Q448"/>
      <c r="R448"/>
      <c r="S448"/>
      <c r="T448"/>
      <c r="U448"/>
    </row>
    <row r="449" spans="12:21" x14ac:dyDescent="0.3">
      <c r="L449"/>
      <c r="M449"/>
      <c r="N449"/>
      <c r="O449"/>
      <c r="P449"/>
      <c r="Q449"/>
      <c r="R449"/>
      <c r="S449"/>
      <c r="T449"/>
      <c r="U449"/>
    </row>
    <row r="450" spans="12:21" x14ac:dyDescent="0.3">
      <c r="L450"/>
      <c r="M450"/>
      <c r="N450"/>
      <c r="O450"/>
      <c r="P450"/>
      <c r="Q450"/>
      <c r="R450"/>
      <c r="S450"/>
      <c r="T450"/>
      <c r="U450"/>
    </row>
    <row r="451" spans="12:21" x14ac:dyDescent="0.3">
      <c r="L451"/>
      <c r="M451"/>
      <c r="N451"/>
      <c r="O451"/>
      <c r="P451"/>
      <c r="Q451"/>
      <c r="R451"/>
      <c r="S451"/>
      <c r="T451"/>
      <c r="U451"/>
    </row>
    <row r="452" spans="12:21" x14ac:dyDescent="0.3">
      <c r="L452"/>
      <c r="M452"/>
      <c r="N452"/>
      <c r="O452"/>
      <c r="P452"/>
      <c r="Q452"/>
      <c r="R452"/>
      <c r="S452"/>
      <c r="T452"/>
      <c r="U452"/>
    </row>
    <row r="453" spans="12:21" x14ac:dyDescent="0.3">
      <c r="L453"/>
      <c r="M453"/>
      <c r="N453"/>
      <c r="O453"/>
      <c r="P453"/>
      <c r="Q453"/>
      <c r="R453"/>
      <c r="S453"/>
      <c r="T453"/>
      <c r="U453"/>
    </row>
    <row r="454" spans="12:21" x14ac:dyDescent="0.3">
      <c r="L454"/>
      <c r="M454"/>
      <c r="N454"/>
      <c r="O454"/>
      <c r="P454"/>
      <c r="Q454"/>
      <c r="R454"/>
      <c r="S454"/>
      <c r="T454"/>
      <c r="U454"/>
    </row>
    <row r="455" spans="12:21" x14ac:dyDescent="0.3">
      <c r="L455"/>
      <c r="M455"/>
      <c r="N455"/>
      <c r="O455"/>
      <c r="P455"/>
      <c r="Q455"/>
      <c r="R455"/>
      <c r="S455"/>
      <c r="T455"/>
      <c r="U455"/>
    </row>
    <row r="456" spans="12:21" x14ac:dyDescent="0.3">
      <c r="L456"/>
      <c r="M456"/>
      <c r="N456"/>
      <c r="O456"/>
      <c r="P456"/>
      <c r="Q456"/>
      <c r="R456"/>
      <c r="S456"/>
      <c r="T456"/>
      <c r="U456"/>
    </row>
    <row r="457" spans="12:21" x14ac:dyDescent="0.3">
      <c r="L457"/>
      <c r="M457"/>
      <c r="N457"/>
      <c r="O457"/>
      <c r="P457"/>
      <c r="Q457"/>
      <c r="R457"/>
      <c r="S457"/>
      <c r="T457"/>
      <c r="U457"/>
    </row>
    <row r="458" spans="12:21" x14ac:dyDescent="0.3">
      <c r="L458"/>
      <c r="M458"/>
      <c r="N458"/>
      <c r="O458"/>
      <c r="P458"/>
      <c r="Q458"/>
      <c r="R458"/>
      <c r="S458"/>
      <c r="T458"/>
      <c r="U458"/>
    </row>
    <row r="459" spans="12:21" x14ac:dyDescent="0.3">
      <c r="L459"/>
      <c r="M459"/>
      <c r="N459"/>
      <c r="O459"/>
      <c r="P459"/>
      <c r="Q459"/>
      <c r="R459"/>
      <c r="S459"/>
      <c r="T459"/>
      <c r="U459"/>
    </row>
    <row r="460" spans="12:21" x14ac:dyDescent="0.3">
      <c r="L460"/>
      <c r="M460"/>
      <c r="N460"/>
      <c r="O460"/>
      <c r="P460"/>
      <c r="Q460"/>
      <c r="R460"/>
      <c r="S460"/>
      <c r="T460"/>
      <c r="U460"/>
    </row>
    <row r="461" spans="12:21" x14ac:dyDescent="0.3">
      <c r="L461"/>
      <c r="M461"/>
      <c r="N461"/>
      <c r="O461"/>
      <c r="P461"/>
      <c r="Q461"/>
      <c r="R461"/>
      <c r="S461"/>
      <c r="T461"/>
      <c r="U461"/>
    </row>
    <row r="462" spans="12:21" x14ac:dyDescent="0.3">
      <c r="L462"/>
      <c r="M462"/>
      <c r="N462"/>
      <c r="O462"/>
      <c r="P462"/>
      <c r="Q462"/>
      <c r="R462"/>
      <c r="S462"/>
      <c r="T462"/>
      <c r="U462"/>
    </row>
    <row r="463" spans="12:21" x14ac:dyDescent="0.3">
      <c r="L463"/>
      <c r="M463"/>
      <c r="N463"/>
      <c r="O463"/>
      <c r="P463"/>
      <c r="Q463"/>
      <c r="R463"/>
      <c r="S463"/>
      <c r="T463"/>
      <c r="U463"/>
    </row>
    <row r="464" spans="12:21" x14ac:dyDescent="0.3">
      <c r="L464"/>
      <c r="M464"/>
      <c r="N464"/>
      <c r="O464"/>
      <c r="P464"/>
      <c r="Q464"/>
      <c r="R464"/>
      <c r="S464"/>
      <c r="T464"/>
      <c r="U464"/>
    </row>
    <row r="465" spans="12:21" x14ac:dyDescent="0.3">
      <c r="L465"/>
      <c r="M465"/>
      <c r="N465"/>
      <c r="O465"/>
      <c r="P465"/>
      <c r="Q465"/>
      <c r="R465"/>
      <c r="S465"/>
      <c r="T465"/>
      <c r="U465"/>
    </row>
    <row r="466" spans="12:21" x14ac:dyDescent="0.3">
      <c r="L466"/>
      <c r="M466"/>
      <c r="N466"/>
      <c r="O466"/>
      <c r="P466"/>
      <c r="Q466"/>
      <c r="R466"/>
      <c r="S466"/>
      <c r="T466"/>
      <c r="U466"/>
    </row>
    <row r="467" spans="12:21" x14ac:dyDescent="0.3">
      <c r="L467"/>
      <c r="M467"/>
      <c r="N467"/>
      <c r="O467"/>
      <c r="P467"/>
      <c r="Q467"/>
      <c r="R467"/>
      <c r="S467"/>
      <c r="T467"/>
      <c r="U467"/>
    </row>
    <row r="468" spans="12:21" x14ac:dyDescent="0.3">
      <c r="L468"/>
      <c r="M468"/>
      <c r="N468"/>
      <c r="O468"/>
      <c r="P468"/>
      <c r="Q468"/>
      <c r="R468"/>
      <c r="S468"/>
      <c r="T468"/>
      <c r="U468"/>
    </row>
    <row r="469" spans="12:21" x14ac:dyDescent="0.3">
      <c r="L469"/>
      <c r="M469"/>
      <c r="N469"/>
      <c r="O469"/>
      <c r="P469"/>
      <c r="Q469"/>
      <c r="R469"/>
      <c r="S469"/>
      <c r="T469"/>
      <c r="U469"/>
    </row>
    <row r="470" spans="12:21" x14ac:dyDescent="0.3">
      <c r="L470"/>
      <c r="M470"/>
      <c r="N470"/>
      <c r="O470"/>
      <c r="P470"/>
      <c r="Q470"/>
      <c r="R470"/>
      <c r="S470"/>
      <c r="T470"/>
      <c r="U470"/>
    </row>
    <row r="471" spans="12:21" x14ac:dyDescent="0.3">
      <c r="L471"/>
      <c r="M471"/>
      <c r="N471"/>
      <c r="O471"/>
      <c r="P471"/>
      <c r="Q471"/>
      <c r="R471"/>
      <c r="S471"/>
      <c r="T471"/>
      <c r="U471"/>
    </row>
    <row r="472" spans="12:21" x14ac:dyDescent="0.3">
      <c r="L472"/>
      <c r="M472"/>
      <c r="N472"/>
      <c r="O472"/>
      <c r="P472"/>
      <c r="Q472"/>
      <c r="R472"/>
      <c r="S472"/>
      <c r="T472"/>
      <c r="U472"/>
    </row>
    <row r="473" spans="12:21" x14ac:dyDescent="0.3">
      <c r="L473"/>
      <c r="M473"/>
      <c r="N473"/>
      <c r="O473"/>
      <c r="P473"/>
      <c r="Q473"/>
      <c r="R473"/>
      <c r="S473"/>
      <c r="T473"/>
      <c r="U473"/>
    </row>
    <row r="474" spans="12:21" x14ac:dyDescent="0.3">
      <c r="L474"/>
      <c r="M474"/>
      <c r="N474"/>
      <c r="O474"/>
      <c r="P474"/>
      <c r="Q474"/>
      <c r="R474"/>
      <c r="S474"/>
      <c r="T474"/>
      <c r="U474"/>
    </row>
    <row r="475" spans="12:21" x14ac:dyDescent="0.3">
      <c r="L475"/>
      <c r="M475"/>
      <c r="N475"/>
      <c r="O475"/>
      <c r="P475"/>
      <c r="Q475"/>
      <c r="R475"/>
      <c r="S475"/>
      <c r="T475"/>
      <c r="U475"/>
    </row>
    <row r="476" spans="12:21" x14ac:dyDescent="0.3">
      <c r="L476"/>
      <c r="M476"/>
      <c r="N476"/>
      <c r="O476"/>
      <c r="P476"/>
      <c r="Q476"/>
      <c r="R476"/>
      <c r="S476"/>
      <c r="T476"/>
      <c r="U476"/>
    </row>
    <row r="477" spans="12:21" x14ac:dyDescent="0.3">
      <c r="L477"/>
      <c r="M477"/>
      <c r="N477"/>
      <c r="O477"/>
      <c r="P477"/>
      <c r="Q477"/>
      <c r="R477"/>
      <c r="S477"/>
      <c r="T477"/>
      <c r="U477"/>
    </row>
    <row r="478" spans="12:21" x14ac:dyDescent="0.3">
      <c r="L478"/>
      <c r="M478"/>
      <c r="N478"/>
      <c r="O478"/>
      <c r="P478"/>
      <c r="Q478"/>
      <c r="R478"/>
      <c r="S478"/>
      <c r="T478"/>
      <c r="U478"/>
    </row>
    <row r="479" spans="12:21" x14ac:dyDescent="0.3">
      <c r="L479"/>
      <c r="M479"/>
      <c r="N479"/>
      <c r="O479"/>
      <c r="P479"/>
      <c r="Q479"/>
      <c r="R479"/>
      <c r="S479"/>
      <c r="T479"/>
      <c r="U479"/>
    </row>
    <row r="480" spans="12:21" x14ac:dyDescent="0.3">
      <c r="L480"/>
      <c r="M480"/>
      <c r="N480"/>
      <c r="O480"/>
      <c r="P480"/>
      <c r="Q480"/>
      <c r="R480"/>
      <c r="S480"/>
      <c r="T480"/>
      <c r="U480"/>
    </row>
    <row r="481" spans="12:21" x14ac:dyDescent="0.3">
      <c r="L481"/>
      <c r="M481"/>
      <c r="N481"/>
      <c r="O481"/>
      <c r="P481"/>
      <c r="Q481"/>
      <c r="R481"/>
      <c r="S481"/>
      <c r="T481"/>
      <c r="U481"/>
    </row>
    <row r="482" spans="12:21" x14ac:dyDescent="0.3">
      <c r="L482"/>
      <c r="M482"/>
      <c r="N482"/>
      <c r="O482"/>
      <c r="P482"/>
      <c r="Q482"/>
      <c r="R482"/>
      <c r="S482"/>
      <c r="T482"/>
      <c r="U482"/>
    </row>
    <row r="483" spans="12:21" x14ac:dyDescent="0.3">
      <c r="L483"/>
      <c r="M483"/>
      <c r="N483"/>
      <c r="O483"/>
      <c r="P483"/>
      <c r="Q483"/>
      <c r="R483"/>
      <c r="S483"/>
      <c r="T483"/>
      <c r="U483"/>
    </row>
    <row r="484" spans="12:21" x14ac:dyDescent="0.3">
      <c r="L484"/>
      <c r="M484"/>
      <c r="N484"/>
      <c r="O484"/>
      <c r="P484"/>
      <c r="Q484"/>
      <c r="R484"/>
      <c r="S484"/>
      <c r="T484"/>
      <c r="U484"/>
    </row>
    <row r="485" spans="12:21" x14ac:dyDescent="0.3">
      <c r="L485"/>
      <c r="M485"/>
      <c r="N485"/>
      <c r="O485"/>
      <c r="P485"/>
      <c r="Q485"/>
      <c r="R485"/>
      <c r="S485"/>
      <c r="T485"/>
      <c r="U485"/>
    </row>
    <row r="486" spans="12:21" x14ac:dyDescent="0.3">
      <c r="L486"/>
      <c r="M486"/>
      <c r="N486"/>
      <c r="O486"/>
      <c r="P486"/>
      <c r="Q486"/>
      <c r="R486"/>
      <c r="S486"/>
      <c r="T486"/>
      <c r="U486"/>
    </row>
    <row r="487" spans="12:21" x14ac:dyDescent="0.3">
      <c r="L487"/>
      <c r="M487"/>
      <c r="N487"/>
      <c r="O487"/>
      <c r="P487"/>
      <c r="Q487"/>
      <c r="R487"/>
      <c r="S487"/>
      <c r="T487"/>
      <c r="U487"/>
    </row>
    <row r="488" spans="12:21" x14ac:dyDescent="0.3">
      <c r="L488"/>
      <c r="M488"/>
      <c r="N488"/>
      <c r="O488"/>
      <c r="P488"/>
      <c r="Q488"/>
      <c r="R488"/>
      <c r="S488"/>
      <c r="T488"/>
      <c r="U488"/>
    </row>
    <row r="489" spans="12:21" x14ac:dyDescent="0.3">
      <c r="L489"/>
      <c r="M489"/>
      <c r="N489"/>
      <c r="O489"/>
      <c r="P489"/>
      <c r="Q489"/>
      <c r="R489"/>
      <c r="S489"/>
      <c r="T489"/>
      <c r="U489"/>
    </row>
    <row r="490" spans="12:21" x14ac:dyDescent="0.3">
      <c r="L490"/>
      <c r="M490"/>
      <c r="N490"/>
      <c r="O490"/>
      <c r="P490"/>
      <c r="Q490"/>
      <c r="R490"/>
      <c r="S490"/>
      <c r="T490"/>
      <c r="U490"/>
    </row>
    <row r="491" spans="12:21" x14ac:dyDescent="0.3">
      <c r="L491"/>
      <c r="M491"/>
      <c r="N491"/>
      <c r="O491"/>
      <c r="P491"/>
      <c r="Q491"/>
      <c r="R491"/>
      <c r="S491"/>
      <c r="T491"/>
      <c r="U491"/>
    </row>
    <row r="492" spans="12:21" x14ac:dyDescent="0.3">
      <c r="L492"/>
      <c r="M492"/>
      <c r="N492"/>
      <c r="O492"/>
      <c r="P492"/>
      <c r="Q492"/>
      <c r="R492"/>
      <c r="S492"/>
      <c r="T492"/>
      <c r="U492"/>
    </row>
    <row r="493" spans="12:21" x14ac:dyDescent="0.3">
      <c r="L493"/>
      <c r="M493"/>
      <c r="N493"/>
      <c r="O493"/>
      <c r="P493"/>
      <c r="Q493"/>
      <c r="R493"/>
      <c r="S493"/>
      <c r="T493"/>
      <c r="U493"/>
    </row>
    <row r="494" spans="12:21" x14ac:dyDescent="0.3">
      <c r="L494"/>
      <c r="M494"/>
      <c r="N494"/>
      <c r="O494"/>
      <c r="P494"/>
      <c r="Q494"/>
      <c r="R494"/>
      <c r="S494"/>
      <c r="T494"/>
      <c r="U494"/>
    </row>
    <row r="495" spans="12:21" x14ac:dyDescent="0.3">
      <c r="L495"/>
      <c r="M495"/>
      <c r="N495"/>
      <c r="O495"/>
      <c r="P495"/>
      <c r="Q495"/>
      <c r="R495"/>
      <c r="S495"/>
      <c r="T495"/>
      <c r="U495"/>
    </row>
    <row r="496" spans="12:21" x14ac:dyDescent="0.3">
      <c r="L496"/>
      <c r="M496"/>
      <c r="N496"/>
      <c r="O496"/>
      <c r="P496"/>
      <c r="Q496"/>
      <c r="R496"/>
      <c r="S496"/>
      <c r="T496"/>
      <c r="U496"/>
    </row>
    <row r="497" spans="12:21" x14ac:dyDescent="0.3">
      <c r="L497"/>
      <c r="M497"/>
      <c r="N497"/>
      <c r="O497"/>
      <c r="P497"/>
      <c r="Q497"/>
      <c r="R497"/>
      <c r="S497"/>
      <c r="T497"/>
      <c r="U497"/>
    </row>
    <row r="498" spans="12:21" x14ac:dyDescent="0.3">
      <c r="L498"/>
      <c r="M498"/>
      <c r="N498"/>
      <c r="O498"/>
      <c r="P498"/>
      <c r="Q498"/>
      <c r="R498"/>
      <c r="S498"/>
      <c r="T498"/>
      <c r="U498"/>
    </row>
    <row r="499" spans="12:21" x14ac:dyDescent="0.3">
      <c r="L499"/>
      <c r="M499"/>
      <c r="N499"/>
      <c r="O499"/>
      <c r="P499"/>
      <c r="Q499"/>
      <c r="R499"/>
      <c r="S499"/>
      <c r="T499"/>
      <c r="U499"/>
    </row>
    <row r="500" spans="12:21" x14ac:dyDescent="0.3">
      <c r="L500"/>
      <c r="M500"/>
      <c r="N500"/>
      <c r="O500"/>
      <c r="P500"/>
      <c r="Q500"/>
      <c r="R500"/>
      <c r="S500"/>
      <c r="T500"/>
      <c r="U500"/>
    </row>
    <row r="501" spans="12:21" x14ac:dyDescent="0.3">
      <c r="L501"/>
      <c r="M501"/>
      <c r="N501"/>
      <c r="O501"/>
      <c r="P501"/>
      <c r="Q501"/>
      <c r="R501"/>
      <c r="S501"/>
      <c r="T501"/>
      <c r="U501"/>
    </row>
    <row r="502" spans="12:21" x14ac:dyDescent="0.3">
      <c r="L502"/>
      <c r="M502"/>
      <c r="N502"/>
      <c r="O502"/>
      <c r="P502"/>
      <c r="Q502"/>
      <c r="R502"/>
      <c r="S502"/>
      <c r="T502"/>
      <c r="U502"/>
    </row>
    <row r="503" spans="12:21" x14ac:dyDescent="0.3">
      <c r="L503"/>
      <c r="M503"/>
      <c r="N503"/>
      <c r="O503"/>
      <c r="P503"/>
      <c r="Q503"/>
      <c r="R503"/>
      <c r="S503"/>
      <c r="T503"/>
      <c r="U503"/>
    </row>
    <row r="504" spans="12:21" x14ac:dyDescent="0.3">
      <c r="L504"/>
      <c r="M504"/>
      <c r="N504"/>
      <c r="O504"/>
      <c r="P504"/>
      <c r="Q504"/>
      <c r="R504"/>
      <c r="S504"/>
      <c r="T504"/>
      <c r="U504"/>
    </row>
    <row r="505" spans="12:21" x14ac:dyDescent="0.3">
      <c r="L505"/>
      <c r="M505"/>
      <c r="N505"/>
      <c r="O505"/>
      <c r="P505"/>
      <c r="Q505"/>
      <c r="R505"/>
      <c r="S505"/>
      <c r="T505"/>
      <c r="U505"/>
    </row>
    <row r="506" spans="12:21" x14ac:dyDescent="0.3">
      <c r="L506"/>
      <c r="M506"/>
      <c r="N506"/>
      <c r="O506"/>
      <c r="P506"/>
      <c r="Q506"/>
      <c r="R506"/>
      <c r="S506"/>
      <c r="T506"/>
      <c r="U506"/>
    </row>
    <row r="507" spans="12:21" x14ac:dyDescent="0.3">
      <c r="L507"/>
      <c r="M507"/>
      <c r="N507"/>
      <c r="O507"/>
      <c r="P507"/>
      <c r="Q507"/>
      <c r="R507"/>
      <c r="S507"/>
      <c r="T507"/>
      <c r="U507"/>
    </row>
    <row r="508" spans="12:21" x14ac:dyDescent="0.3">
      <c r="L508"/>
      <c r="M508"/>
      <c r="N508"/>
      <c r="O508"/>
      <c r="P508"/>
      <c r="Q508"/>
      <c r="R508"/>
      <c r="S508"/>
      <c r="T508"/>
      <c r="U508"/>
    </row>
    <row r="509" spans="12:21" x14ac:dyDescent="0.3">
      <c r="L509"/>
      <c r="M509"/>
      <c r="N509"/>
      <c r="O509"/>
      <c r="P509"/>
      <c r="Q509"/>
      <c r="R509"/>
      <c r="S509"/>
      <c r="T509"/>
      <c r="U509"/>
    </row>
    <row r="510" spans="12:21" x14ac:dyDescent="0.3">
      <c r="L510"/>
      <c r="M510"/>
      <c r="N510"/>
      <c r="O510"/>
      <c r="P510"/>
      <c r="Q510"/>
      <c r="R510"/>
      <c r="S510"/>
      <c r="T510"/>
      <c r="U510"/>
    </row>
    <row r="511" spans="12:21" x14ac:dyDescent="0.3">
      <c r="L511"/>
      <c r="M511"/>
      <c r="N511"/>
      <c r="O511"/>
      <c r="P511"/>
      <c r="Q511"/>
      <c r="R511"/>
      <c r="S511"/>
      <c r="T511"/>
      <c r="U511"/>
    </row>
    <row r="512" spans="12:21" x14ac:dyDescent="0.3">
      <c r="L512"/>
      <c r="M512"/>
      <c r="N512"/>
      <c r="O512"/>
      <c r="P512"/>
      <c r="Q512"/>
      <c r="R512"/>
      <c r="S512"/>
      <c r="T512"/>
      <c r="U512"/>
    </row>
    <row r="513" spans="12:21" x14ac:dyDescent="0.3">
      <c r="L513"/>
      <c r="M513"/>
      <c r="N513"/>
      <c r="O513"/>
      <c r="P513"/>
      <c r="Q513"/>
      <c r="R513"/>
      <c r="S513"/>
      <c r="T513"/>
      <c r="U513"/>
    </row>
    <row r="514" spans="12:21" x14ac:dyDescent="0.3">
      <c r="L514"/>
      <c r="M514"/>
      <c r="N514"/>
      <c r="O514"/>
      <c r="P514"/>
      <c r="Q514"/>
      <c r="R514"/>
      <c r="S514"/>
      <c r="T514"/>
      <c r="U514"/>
    </row>
    <row r="515" spans="12:21" x14ac:dyDescent="0.3">
      <c r="L515"/>
      <c r="M515"/>
      <c r="N515"/>
      <c r="O515"/>
      <c r="P515"/>
      <c r="Q515"/>
      <c r="R515"/>
      <c r="S515"/>
      <c r="T515"/>
      <c r="U515"/>
    </row>
    <row r="516" spans="12:21" x14ac:dyDescent="0.3">
      <c r="L516"/>
      <c r="M516"/>
      <c r="N516"/>
      <c r="O516"/>
      <c r="P516"/>
      <c r="Q516"/>
      <c r="R516"/>
      <c r="S516"/>
      <c r="T516"/>
      <c r="U516"/>
    </row>
    <row r="517" spans="12:21" x14ac:dyDescent="0.3">
      <c r="L517"/>
      <c r="M517"/>
      <c r="N517"/>
      <c r="O517"/>
      <c r="P517"/>
      <c r="Q517"/>
      <c r="R517"/>
      <c r="S517"/>
      <c r="T517"/>
      <c r="U517"/>
    </row>
    <row r="518" spans="12:21" x14ac:dyDescent="0.3">
      <c r="L518"/>
      <c r="M518"/>
      <c r="N518"/>
      <c r="O518"/>
      <c r="P518"/>
      <c r="Q518"/>
      <c r="R518"/>
      <c r="S518"/>
      <c r="T518"/>
      <c r="U518"/>
    </row>
    <row r="519" spans="12:21" x14ac:dyDescent="0.3">
      <c r="L519"/>
      <c r="M519"/>
      <c r="N519"/>
      <c r="O519"/>
      <c r="P519"/>
      <c r="Q519"/>
      <c r="R519"/>
      <c r="S519"/>
      <c r="T519"/>
      <c r="U519"/>
    </row>
    <row r="520" spans="12:21" x14ac:dyDescent="0.3">
      <c r="L520"/>
      <c r="M520"/>
      <c r="N520"/>
      <c r="O520"/>
      <c r="P520"/>
      <c r="Q520"/>
      <c r="R520"/>
      <c r="S520"/>
      <c r="T520"/>
      <c r="U520"/>
    </row>
    <row r="521" spans="12:21" x14ac:dyDescent="0.3">
      <c r="L521"/>
      <c r="M521"/>
      <c r="N521"/>
      <c r="O521"/>
      <c r="P521"/>
      <c r="Q521"/>
      <c r="R521"/>
      <c r="S521"/>
      <c r="T521"/>
      <c r="U521"/>
    </row>
    <row r="522" spans="12:21" x14ac:dyDescent="0.3">
      <c r="L522"/>
      <c r="M522"/>
      <c r="N522"/>
      <c r="O522"/>
      <c r="P522"/>
      <c r="Q522"/>
      <c r="R522"/>
      <c r="S522"/>
      <c r="T522"/>
      <c r="U522"/>
    </row>
    <row r="523" spans="12:21" x14ac:dyDescent="0.3">
      <c r="L523"/>
      <c r="M523"/>
      <c r="N523"/>
      <c r="O523"/>
      <c r="P523"/>
      <c r="Q523"/>
      <c r="R523"/>
      <c r="S523"/>
      <c r="T523"/>
      <c r="U523"/>
    </row>
    <row r="524" spans="12:21" x14ac:dyDescent="0.3">
      <c r="L524"/>
      <c r="M524"/>
      <c r="N524"/>
      <c r="O524"/>
      <c r="P524"/>
      <c r="Q524"/>
      <c r="R524"/>
      <c r="S524"/>
      <c r="T524"/>
      <c r="U524"/>
    </row>
    <row r="525" spans="12:21" x14ac:dyDescent="0.3">
      <c r="L525"/>
      <c r="M525"/>
      <c r="N525"/>
      <c r="O525"/>
      <c r="P525"/>
      <c r="Q525"/>
      <c r="R525"/>
      <c r="S525"/>
      <c r="T525"/>
      <c r="U525"/>
    </row>
    <row r="526" spans="12:21" x14ac:dyDescent="0.3">
      <c r="L526"/>
      <c r="M526"/>
      <c r="N526"/>
      <c r="O526"/>
      <c r="P526"/>
      <c r="Q526"/>
      <c r="R526"/>
      <c r="S526"/>
      <c r="T526"/>
      <c r="U526"/>
    </row>
    <row r="527" spans="12:21" x14ac:dyDescent="0.3">
      <c r="L527"/>
      <c r="M527"/>
      <c r="N527"/>
      <c r="O527"/>
      <c r="P527"/>
      <c r="Q527"/>
      <c r="R527"/>
      <c r="S527"/>
      <c r="T527"/>
      <c r="U527"/>
    </row>
    <row r="528" spans="12:21" x14ac:dyDescent="0.3">
      <c r="L528"/>
      <c r="M528"/>
      <c r="N528"/>
      <c r="O528"/>
      <c r="P528"/>
      <c r="Q528"/>
      <c r="R528"/>
      <c r="S528"/>
      <c r="T528"/>
      <c r="U528"/>
    </row>
    <row r="529" spans="12:21" x14ac:dyDescent="0.3">
      <c r="L529"/>
      <c r="M529"/>
      <c r="N529"/>
      <c r="O529"/>
      <c r="P529"/>
      <c r="Q529"/>
      <c r="R529"/>
      <c r="S529"/>
      <c r="T529"/>
      <c r="U529"/>
    </row>
    <row r="530" spans="12:21" x14ac:dyDescent="0.3">
      <c r="L530"/>
      <c r="M530"/>
      <c r="N530"/>
      <c r="O530"/>
      <c r="P530"/>
      <c r="Q530"/>
      <c r="R530"/>
      <c r="S530"/>
      <c r="T530"/>
      <c r="U530"/>
    </row>
    <row r="531" spans="12:21" x14ac:dyDescent="0.3">
      <c r="L531"/>
      <c r="M531"/>
      <c r="N531"/>
      <c r="O531"/>
      <c r="P531"/>
      <c r="Q531"/>
      <c r="R531"/>
      <c r="S531"/>
      <c r="T531"/>
      <c r="U531"/>
    </row>
    <row r="532" spans="12:21" x14ac:dyDescent="0.3">
      <c r="L532"/>
      <c r="M532"/>
      <c r="N532"/>
      <c r="O532"/>
      <c r="P532"/>
      <c r="Q532"/>
      <c r="R532"/>
      <c r="S532"/>
      <c r="T532"/>
      <c r="U532"/>
    </row>
    <row r="533" spans="12:21" x14ac:dyDescent="0.3">
      <c r="L533"/>
      <c r="M533"/>
      <c r="N533"/>
      <c r="O533"/>
      <c r="P533"/>
      <c r="Q533"/>
      <c r="R533"/>
      <c r="S533"/>
      <c r="T533"/>
      <c r="U533"/>
    </row>
    <row r="534" spans="12:21" x14ac:dyDescent="0.3">
      <c r="L534"/>
      <c r="M534"/>
      <c r="N534"/>
      <c r="O534"/>
      <c r="P534"/>
      <c r="Q534"/>
      <c r="R534"/>
      <c r="S534"/>
      <c r="T534"/>
      <c r="U534"/>
    </row>
    <row r="535" spans="12:21" x14ac:dyDescent="0.3">
      <c r="L535"/>
      <c r="M535"/>
      <c r="N535"/>
      <c r="O535"/>
      <c r="P535"/>
      <c r="Q535"/>
      <c r="R535"/>
      <c r="S535"/>
      <c r="T535"/>
      <c r="U535"/>
    </row>
    <row r="536" spans="12:21" x14ac:dyDescent="0.3">
      <c r="L536"/>
      <c r="M536"/>
      <c r="N536"/>
      <c r="O536"/>
      <c r="P536"/>
      <c r="Q536"/>
      <c r="R536"/>
      <c r="S536"/>
      <c r="T536"/>
      <c r="U536"/>
    </row>
    <row r="537" spans="12:21" x14ac:dyDescent="0.3">
      <c r="L537"/>
      <c r="M537"/>
      <c r="N537"/>
      <c r="O537"/>
      <c r="P537"/>
      <c r="Q537"/>
      <c r="R537"/>
      <c r="S537"/>
      <c r="T537"/>
      <c r="U537"/>
    </row>
    <row r="538" spans="12:21" x14ac:dyDescent="0.3">
      <c r="L538"/>
      <c r="M538"/>
      <c r="N538"/>
      <c r="O538"/>
      <c r="P538"/>
      <c r="Q538"/>
      <c r="R538"/>
      <c r="S538"/>
      <c r="T538"/>
      <c r="U538"/>
    </row>
    <row r="539" spans="12:21" x14ac:dyDescent="0.3">
      <c r="L539"/>
      <c r="M539"/>
      <c r="N539"/>
      <c r="O539"/>
      <c r="P539"/>
      <c r="Q539"/>
      <c r="R539"/>
      <c r="S539"/>
      <c r="T539"/>
      <c r="U539"/>
    </row>
    <row r="540" spans="12:21" x14ac:dyDescent="0.3">
      <c r="L540"/>
      <c r="M540"/>
      <c r="N540"/>
      <c r="O540"/>
      <c r="P540"/>
      <c r="Q540"/>
      <c r="R540"/>
      <c r="S540"/>
      <c r="T540"/>
      <c r="U540"/>
    </row>
    <row r="541" spans="12:21" x14ac:dyDescent="0.3">
      <c r="L541"/>
      <c r="M541"/>
      <c r="N541"/>
      <c r="O541"/>
      <c r="P541"/>
      <c r="Q541"/>
      <c r="R541"/>
      <c r="S541"/>
      <c r="T541"/>
      <c r="U541"/>
    </row>
    <row r="542" spans="12:21" x14ac:dyDescent="0.3">
      <c r="L542"/>
      <c r="M542"/>
      <c r="N542"/>
      <c r="O542"/>
      <c r="P542"/>
      <c r="Q542"/>
      <c r="R542"/>
      <c r="S542"/>
      <c r="T542"/>
      <c r="U542"/>
    </row>
    <row r="543" spans="12:21" x14ac:dyDescent="0.3">
      <c r="L543"/>
      <c r="M543"/>
      <c r="N543"/>
      <c r="O543"/>
      <c r="P543"/>
      <c r="Q543"/>
      <c r="R543"/>
      <c r="S543"/>
      <c r="T543"/>
      <c r="U543"/>
    </row>
    <row r="544" spans="12:21" x14ac:dyDescent="0.3">
      <c r="L544"/>
      <c r="M544"/>
      <c r="N544"/>
      <c r="O544"/>
      <c r="P544"/>
      <c r="Q544"/>
      <c r="R544"/>
      <c r="S544"/>
      <c r="T544"/>
      <c r="U544"/>
    </row>
    <row r="545" spans="12:21" x14ac:dyDescent="0.3">
      <c r="L545"/>
      <c r="M545"/>
      <c r="N545"/>
      <c r="O545"/>
      <c r="P545"/>
      <c r="Q545"/>
      <c r="R545"/>
      <c r="S545"/>
      <c r="T545"/>
      <c r="U545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3"/>
  <sheetViews>
    <sheetView zoomScale="90" zoomScaleNormal="90" workbookViewId="0">
      <selection activeCell="B1" sqref="B1"/>
    </sheetView>
  </sheetViews>
  <sheetFormatPr defaultColWidth="9.109375" defaultRowHeight="14.4" x14ac:dyDescent="0.3"/>
  <cols>
    <col min="1" max="1" width="20.77734375" style="5" customWidth="1"/>
    <col min="2" max="4" width="18.77734375" style="5" customWidth="1"/>
    <col min="5" max="5" width="3.77734375" style="5" customWidth="1"/>
    <col min="6" max="6" width="13" style="5" bestFit="1" customWidth="1"/>
    <col min="7" max="7" width="7" style="5" customWidth="1"/>
    <col min="8" max="19" width="12.77734375" style="5" customWidth="1"/>
    <col min="20" max="20" width="9.109375" style="5"/>
    <col min="21" max="21" width="0" style="34" hidden="1" customWidth="1"/>
    <col min="22" max="16384" width="9.109375" style="5"/>
  </cols>
  <sheetData>
    <row r="1" spans="1:23" x14ac:dyDescent="0.3">
      <c r="K1" s="46" t="s">
        <v>643</v>
      </c>
      <c r="L1" s="47"/>
      <c r="M1" s="47"/>
      <c r="N1" s="47"/>
      <c r="O1" s="47"/>
      <c r="P1" s="47"/>
      <c r="Q1" s="47"/>
      <c r="R1" s="47"/>
      <c r="S1" s="48"/>
    </row>
    <row r="2" spans="1:23" x14ac:dyDescent="0.3">
      <c r="K2" s="43" t="s">
        <v>217</v>
      </c>
      <c r="L2" s="44"/>
      <c r="M2" s="44"/>
      <c r="N2" s="44"/>
      <c r="O2" s="44"/>
      <c r="P2" s="44"/>
      <c r="Q2" s="44"/>
      <c r="R2" s="45"/>
    </row>
    <row r="3" spans="1:23" ht="57.6" x14ac:dyDescent="0.3">
      <c r="A3" s="6" t="s">
        <v>218</v>
      </c>
      <c r="B3" s="7"/>
      <c r="C3" s="7"/>
      <c r="D3" s="8"/>
      <c r="E3" s="9"/>
      <c r="G3" s="10" t="s">
        <v>219</v>
      </c>
      <c r="H3" s="10" t="s">
        <v>225</v>
      </c>
      <c r="I3" s="10" t="s">
        <v>262</v>
      </c>
      <c r="J3" s="11" t="s">
        <v>226</v>
      </c>
      <c r="K3" s="10" t="s">
        <v>122</v>
      </c>
      <c r="L3" s="10" t="s">
        <v>627</v>
      </c>
      <c r="M3" s="10" t="s">
        <v>223</v>
      </c>
      <c r="N3" s="10" t="s">
        <v>265</v>
      </c>
      <c r="O3" s="10" t="s">
        <v>224</v>
      </c>
      <c r="P3" s="10" t="s">
        <v>266</v>
      </c>
      <c r="Q3" s="10" t="s">
        <v>263</v>
      </c>
      <c r="R3" s="10" t="s">
        <v>631</v>
      </c>
      <c r="S3" s="10" t="s">
        <v>644</v>
      </c>
      <c r="U3" s="35" t="s">
        <v>387</v>
      </c>
    </row>
    <row r="4" spans="1:23" x14ac:dyDescent="0.3">
      <c r="A4" s="12" t="s">
        <v>634</v>
      </c>
      <c r="B4" s="13">
        <v>80</v>
      </c>
      <c r="C4" s="12" t="s">
        <v>220</v>
      </c>
      <c r="D4" s="25" t="s">
        <v>194</v>
      </c>
      <c r="E4" s="14"/>
      <c r="G4" s="15">
        <f>B4</f>
        <v>80</v>
      </c>
      <c r="H4" s="5" t="s">
        <v>128</v>
      </c>
      <c r="I4" s="33" t="e">
        <f>IF('Model 2'!$B$168="C",$B$5*(1+'Model 2'!$B$167)^(U4-1),IF('Model 2'!$B$168="S",$B$5*(1+'Model 2'!$B$167*(U4-1)),$B$5))</f>
        <v>#N/A</v>
      </c>
      <c r="J4" s="16">
        <f>'Model 2'!EMBLEMBase</f>
        <v>0.67293831570653539</v>
      </c>
      <c r="K4" s="16">
        <f>INDEX('Model 2'!EMBLEMFac3,MATCH(B8,'Model 2'!A8:A9,0))</f>
        <v>1.0198528715010069</v>
      </c>
      <c r="L4" s="16">
        <f>INDEX('Model 2'!EMBLEMFac6,MATCH(D5,'Model 2'!D8:D10,0))</f>
        <v>0.95844413924195726</v>
      </c>
      <c r="M4" s="16">
        <f>INDEX('Model 2'!EMBLEMFac15,MATCH(B6,'Model 2'!G8:G16,0))</f>
        <v>0.98731177731008701</v>
      </c>
      <c r="N4" s="16">
        <f>INDEX('Model 2'!EMBLEMFac19,MATCH(B4,'Model 2'!J8:J73,0))</f>
        <v>1.0342794104085824</v>
      </c>
      <c r="O4" s="16">
        <f>INDEX('Model 2'!EMBLEMFac25,MATCH(B7,'Model 2'!M8:M19,0))</f>
        <v>1</v>
      </c>
      <c r="P4" s="16">
        <f>IFERROR(INDEX('Model 2'!EMBLEMFac26,MATCH(H4,'Model 2'!$S$8:$S$129,0)),P3)</f>
        <v>1.1648333757138414</v>
      </c>
      <c r="Q4" s="16" t="e">
        <f>INDEX('Model 2'!EMBLEMFac9Fac18,MATCH(I4,'Model 2'!$A$133:$A$162,1),MATCH($D$4,'Model 2'!$C$132:$G$132,0))</f>
        <v>#N/A</v>
      </c>
      <c r="R4" s="16" t="e">
        <f>INDEX('Model 2'!EMBLEMFac13Fac28,MATCH(D7,'Model 2'!B170:B194,0),MATCH(D6,'Model 2'!C169:J169,0))</f>
        <v>#N/A</v>
      </c>
      <c r="S4" s="16" t="e">
        <f t="shared" ref="S4:S67" si="0">MIN(1,PRODUCT(J4:R4))</f>
        <v>#N/A</v>
      </c>
      <c r="T4" s="16"/>
      <c r="U4" s="34">
        <v>1</v>
      </c>
      <c r="V4" s="17"/>
      <c r="W4" s="17"/>
    </row>
    <row r="5" spans="1:23" x14ac:dyDescent="0.3">
      <c r="A5" s="12" t="s">
        <v>635</v>
      </c>
      <c r="B5" s="32">
        <v>149</v>
      </c>
      <c r="C5" s="12" t="s">
        <v>222</v>
      </c>
      <c r="D5" s="25" t="s">
        <v>126</v>
      </c>
      <c r="E5" s="14"/>
      <c r="G5" s="18">
        <f>G4</f>
        <v>80</v>
      </c>
      <c r="H5" s="5" t="s">
        <v>129</v>
      </c>
      <c r="I5" s="33" t="e">
        <f>IF('Model 2'!$B$168="C",$B$5*(1+'Model 2'!$B$167)^(U5-1),IF('Model 2'!$B$168="S",$B$5*(1+'Model 2'!$B$167*(U5-1)),$B$5))</f>
        <v>#N/A</v>
      </c>
      <c r="J5" s="16">
        <f t="shared" ref="J5:M20" si="1">J4</f>
        <v>0.67293831570653539</v>
      </c>
      <c r="K5" s="16">
        <f>K4</f>
        <v>1.0198528715010069</v>
      </c>
      <c r="L5" s="16">
        <f>L4</f>
        <v>0.95844413924195726</v>
      </c>
      <c r="M5" s="16">
        <f>M4</f>
        <v>0.98731177731008701</v>
      </c>
      <c r="N5" s="16">
        <f>N4</f>
        <v>1.0342794104085824</v>
      </c>
      <c r="O5" s="16">
        <f>O4</f>
        <v>1</v>
      </c>
      <c r="P5" s="16">
        <f>IFERROR(INDEX('Model 2'!EMBLEMFac26,MATCH(H5,'Model 2'!$S$8:$S$129,0)),P4)</f>
        <v>1.1648333757138414</v>
      </c>
      <c r="Q5" s="16" t="e">
        <f>INDEX('Model 2'!EMBLEMFac9Fac18,MATCH(I5,'Model 2'!$A$133:$A$162,1),MATCH($D$4,'Model 2'!$C$132:$G$132,0))</f>
        <v>#N/A</v>
      </c>
      <c r="R5" s="16" t="e">
        <f>R4</f>
        <v>#N/A</v>
      </c>
      <c r="S5" s="16" t="e">
        <f t="shared" si="0"/>
        <v>#N/A</v>
      </c>
      <c r="U5" s="34">
        <f>U4</f>
        <v>1</v>
      </c>
      <c r="V5" s="17"/>
      <c r="W5" s="17"/>
    </row>
    <row r="6" spans="1:23" x14ac:dyDescent="0.3">
      <c r="A6" s="12" t="s">
        <v>636</v>
      </c>
      <c r="B6" s="25" t="s">
        <v>132</v>
      </c>
      <c r="C6" s="12" t="s">
        <v>640</v>
      </c>
      <c r="D6" s="13" t="s">
        <v>233</v>
      </c>
      <c r="E6" s="14"/>
      <c r="G6" s="18">
        <f t="shared" ref="G6:G15" si="2">G5</f>
        <v>80</v>
      </c>
      <c r="H6" s="5" t="s">
        <v>130</v>
      </c>
      <c r="I6" s="33" t="e">
        <f>IF('Model 2'!$B$168="C",$B$5*(1+'Model 2'!$B$167)^(U6-1),IF('Model 2'!$B$168="S",$B$5*(1+'Model 2'!$B$167*(U6-1)),$B$5))</f>
        <v>#N/A</v>
      </c>
      <c r="J6" s="16">
        <f t="shared" si="1"/>
        <v>0.67293831570653539</v>
      </c>
      <c r="K6" s="16">
        <f t="shared" si="1"/>
        <v>1.0198528715010069</v>
      </c>
      <c r="L6" s="16">
        <f t="shared" si="1"/>
        <v>0.95844413924195726</v>
      </c>
      <c r="M6" s="16">
        <f t="shared" si="1"/>
        <v>0.98731177731008701</v>
      </c>
      <c r="N6" s="16">
        <f t="shared" ref="N6:O6" si="3">N5</f>
        <v>1.0342794104085824</v>
      </c>
      <c r="O6" s="16">
        <f t="shared" si="3"/>
        <v>1</v>
      </c>
      <c r="P6" s="16">
        <f>IFERROR(INDEX('Model 2'!EMBLEMFac26,MATCH(H6,'Model 2'!$S$8:$S$129,0)),P5)</f>
        <v>1.048552692936974</v>
      </c>
      <c r="Q6" s="16" t="e">
        <f>INDEX('Model 2'!EMBLEMFac9Fac18,MATCH(I6,'Model 2'!$A$133:$A$162,1),MATCH($D$4,'Model 2'!$C$132:$G$132,0))</f>
        <v>#N/A</v>
      </c>
      <c r="R6" s="16" t="e">
        <f t="shared" ref="R6" si="4">R5</f>
        <v>#N/A</v>
      </c>
      <c r="S6" s="16" t="e">
        <f t="shared" si="0"/>
        <v>#N/A</v>
      </c>
      <c r="U6" s="34">
        <f t="shared" ref="U6:U15" si="5">U5</f>
        <v>1</v>
      </c>
      <c r="V6" s="17"/>
      <c r="W6" s="17"/>
    </row>
    <row r="7" spans="1:23" x14ac:dyDescent="0.3">
      <c r="A7" s="12" t="s">
        <v>637</v>
      </c>
      <c r="B7" s="25" t="s">
        <v>212</v>
      </c>
      <c r="C7" s="12" t="s">
        <v>641</v>
      </c>
      <c r="D7" s="13">
        <v>1</v>
      </c>
      <c r="E7" s="14"/>
      <c r="G7" s="18">
        <f t="shared" si="2"/>
        <v>80</v>
      </c>
      <c r="H7" s="5" t="s">
        <v>131</v>
      </c>
      <c r="I7" s="33" t="e">
        <f>IF('Model 2'!$B$168="C",$B$5*(1+'Model 2'!$B$167)^(U7-1),IF('Model 2'!$B$168="S",$B$5*(1+'Model 2'!$B$167*(U7-1)),$B$5))</f>
        <v>#N/A</v>
      </c>
      <c r="J7" s="16">
        <f t="shared" si="1"/>
        <v>0.67293831570653539</v>
      </c>
      <c r="K7" s="16">
        <f t="shared" si="1"/>
        <v>1.0198528715010069</v>
      </c>
      <c r="L7" s="16">
        <f t="shared" si="1"/>
        <v>0.95844413924195726</v>
      </c>
      <c r="M7" s="16">
        <f t="shared" si="1"/>
        <v>0.98731177731008701</v>
      </c>
      <c r="N7" s="16">
        <f t="shared" ref="N7:O7" si="6">N6</f>
        <v>1.0342794104085824</v>
      </c>
      <c r="O7" s="16">
        <f t="shared" si="6"/>
        <v>1</v>
      </c>
      <c r="P7" s="16">
        <f>IFERROR(INDEX('Model 2'!EMBLEMFac26,MATCH(H7,'Model 2'!$S$8:$S$129,0)),P6)</f>
        <v>1.0171841250007521</v>
      </c>
      <c r="Q7" s="16" t="e">
        <f>INDEX('Model 2'!EMBLEMFac9Fac18,MATCH(I7,'Model 2'!$A$133:$A$162,1),MATCH($D$4,'Model 2'!$C$132:$G$132,0))</f>
        <v>#N/A</v>
      </c>
      <c r="R7" s="16" t="e">
        <f t="shared" ref="R7" si="7">R6</f>
        <v>#N/A</v>
      </c>
      <c r="S7" s="16" t="e">
        <f t="shared" si="0"/>
        <v>#N/A</v>
      </c>
      <c r="U7" s="34">
        <f t="shared" si="5"/>
        <v>1</v>
      </c>
      <c r="V7" s="17"/>
      <c r="W7" s="17"/>
    </row>
    <row r="8" spans="1:23" x14ac:dyDescent="0.3">
      <c r="A8" s="12" t="s">
        <v>221</v>
      </c>
      <c r="B8" s="25" t="s">
        <v>123</v>
      </c>
      <c r="C8" s="27"/>
      <c r="D8" s="28"/>
      <c r="E8" s="19"/>
      <c r="G8" s="18">
        <f t="shared" si="2"/>
        <v>80</v>
      </c>
      <c r="H8" s="5" t="s">
        <v>132</v>
      </c>
      <c r="I8" s="33" t="e">
        <f>IF('Model 2'!$B$168="C",$B$5*(1+'Model 2'!$B$167)^(U8-1),IF('Model 2'!$B$168="S",$B$5*(1+'Model 2'!$B$167*(U8-1)),$B$5))</f>
        <v>#N/A</v>
      </c>
      <c r="J8" s="16">
        <f t="shared" si="1"/>
        <v>0.67293831570653539</v>
      </c>
      <c r="K8" s="16">
        <f t="shared" si="1"/>
        <v>1.0198528715010069</v>
      </c>
      <c r="L8" s="16">
        <f t="shared" si="1"/>
        <v>0.95844413924195726</v>
      </c>
      <c r="M8" s="16">
        <f t="shared" si="1"/>
        <v>0.98731177731008701</v>
      </c>
      <c r="N8" s="16">
        <f t="shared" ref="N8:O8" si="8">N7</f>
        <v>1.0342794104085824</v>
      </c>
      <c r="O8" s="16">
        <f t="shared" si="8"/>
        <v>1</v>
      </c>
      <c r="P8" s="16">
        <f>IFERROR(INDEX('Model 2'!EMBLEMFac26,MATCH(H8,'Model 2'!$S$8:$S$129,0)),P7)</f>
        <v>1</v>
      </c>
      <c r="Q8" s="16" t="e">
        <f>INDEX('Model 2'!EMBLEMFac9Fac18,MATCH(I8,'Model 2'!$A$133:$A$162,1),MATCH($D$4,'Model 2'!$C$132:$G$132,0))</f>
        <v>#N/A</v>
      </c>
      <c r="R8" s="16" t="e">
        <f t="shared" ref="R8" si="9">R7</f>
        <v>#N/A</v>
      </c>
      <c r="S8" s="16" t="e">
        <f t="shared" si="0"/>
        <v>#N/A</v>
      </c>
      <c r="U8" s="34">
        <f t="shared" si="5"/>
        <v>1</v>
      </c>
      <c r="V8" s="17"/>
      <c r="W8" s="17"/>
    </row>
    <row r="9" spans="1:23" x14ac:dyDescent="0.3">
      <c r="A9" s="26"/>
      <c r="B9" s="20"/>
      <c r="C9" s="20"/>
      <c r="D9" s="20"/>
      <c r="E9" s="21"/>
      <c r="G9" s="18">
        <f t="shared" si="2"/>
        <v>80</v>
      </c>
      <c r="H9" s="5" t="s">
        <v>133</v>
      </c>
      <c r="I9" s="33" t="e">
        <f>IF('Model 2'!$B$168="C",$B$5*(1+'Model 2'!$B$167)^(U9-1),IF('Model 2'!$B$168="S",$B$5*(1+'Model 2'!$B$167*(U9-1)),$B$5))</f>
        <v>#N/A</v>
      </c>
      <c r="J9" s="16">
        <f t="shared" si="1"/>
        <v>0.67293831570653539</v>
      </c>
      <c r="K9" s="16">
        <f t="shared" si="1"/>
        <v>1.0198528715010069</v>
      </c>
      <c r="L9" s="16">
        <f t="shared" si="1"/>
        <v>0.95844413924195726</v>
      </c>
      <c r="M9" s="16">
        <f t="shared" si="1"/>
        <v>0.98731177731008701</v>
      </c>
      <c r="N9" s="16">
        <f t="shared" ref="N9:O9" si="10">N8</f>
        <v>1.0342794104085824</v>
      </c>
      <c r="O9" s="16">
        <f t="shared" si="10"/>
        <v>1</v>
      </c>
      <c r="P9" s="16">
        <f>IFERROR(INDEX('Model 2'!EMBLEMFac26,MATCH(H9,'Model 2'!$S$8:$S$129,0)),P8)</f>
        <v>1.0151323255987668</v>
      </c>
      <c r="Q9" s="16" t="e">
        <f>INDEX('Model 2'!EMBLEMFac9Fac18,MATCH(I9,'Model 2'!$A$133:$A$162,1),MATCH($D$4,'Model 2'!$C$132:$G$132,0))</f>
        <v>#N/A</v>
      </c>
      <c r="R9" s="16" t="e">
        <f t="shared" ref="R9" si="11">R8</f>
        <v>#N/A</v>
      </c>
      <c r="S9" s="16" t="e">
        <f t="shared" si="0"/>
        <v>#N/A</v>
      </c>
      <c r="U9" s="34">
        <f t="shared" si="5"/>
        <v>1</v>
      </c>
      <c r="V9" s="17"/>
      <c r="W9" s="17"/>
    </row>
    <row r="10" spans="1:23" x14ac:dyDescent="0.3">
      <c r="G10" s="18">
        <f t="shared" si="2"/>
        <v>80</v>
      </c>
      <c r="H10" s="5" t="s">
        <v>270</v>
      </c>
      <c r="I10" s="33" t="e">
        <f>IF('Model 2'!$B$168="C",$B$5*(1+'Model 2'!$B$167)^(U10-1),IF('Model 2'!$B$168="S",$B$5*(1+'Model 2'!$B$167*(U10-1)),$B$5))</f>
        <v>#N/A</v>
      </c>
      <c r="J10" s="16">
        <f t="shared" si="1"/>
        <v>0.67293831570653539</v>
      </c>
      <c r="K10" s="16">
        <f t="shared" si="1"/>
        <v>1.0198528715010069</v>
      </c>
      <c r="L10" s="16">
        <f t="shared" si="1"/>
        <v>0.95844413924195726</v>
      </c>
      <c r="M10" s="16">
        <f t="shared" si="1"/>
        <v>0.98731177731008701</v>
      </c>
      <c r="N10" s="16">
        <f t="shared" ref="N10:O10" si="12">N9</f>
        <v>1.0342794104085824</v>
      </c>
      <c r="O10" s="16">
        <f t="shared" si="12"/>
        <v>1</v>
      </c>
      <c r="P10" s="16">
        <f>IFERROR(INDEX('Model 2'!EMBLEMFac26,MATCH(H10,'Model 2'!$S$8:$S$129,0)),P9)</f>
        <v>1.047968340012557</v>
      </c>
      <c r="Q10" s="16" t="e">
        <f>INDEX('Model 2'!EMBLEMFac9Fac18,MATCH(I10,'Model 2'!$A$133:$A$162,1),MATCH($D$4,'Model 2'!$C$132:$G$132,0))</f>
        <v>#N/A</v>
      </c>
      <c r="R10" s="16" t="e">
        <f t="shared" ref="R10" si="13">R9</f>
        <v>#N/A</v>
      </c>
      <c r="S10" s="16" t="e">
        <f t="shared" si="0"/>
        <v>#N/A</v>
      </c>
      <c r="U10" s="34">
        <f t="shared" si="5"/>
        <v>1</v>
      </c>
      <c r="V10" s="17"/>
      <c r="W10" s="17"/>
    </row>
    <row r="11" spans="1:23" x14ac:dyDescent="0.3">
      <c r="G11" s="18">
        <f t="shared" si="2"/>
        <v>80</v>
      </c>
      <c r="H11" s="5" t="s">
        <v>271</v>
      </c>
      <c r="I11" s="33" t="e">
        <f>IF('Model 2'!$B$168="C",$B$5*(1+'Model 2'!$B$167)^(U11-1),IF('Model 2'!$B$168="S",$B$5*(1+'Model 2'!$B$167*(U11-1)),$B$5))</f>
        <v>#N/A</v>
      </c>
      <c r="J11" s="16">
        <f t="shared" si="1"/>
        <v>0.67293831570653539</v>
      </c>
      <c r="K11" s="16">
        <f t="shared" si="1"/>
        <v>1.0198528715010069</v>
      </c>
      <c r="L11" s="16">
        <f t="shared" si="1"/>
        <v>0.95844413924195726</v>
      </c>
      <c r="M11" s="16">
        <f t="shared" si="1"/>
        <v>0.98731177731008701</v>
      </c>
      <c r="N11" s="16">
        <f t="shared" ref="N11:O11" si="14">N10</f>
        <v>1.0342794104085824</v>
      </c>
      <c r="O11" s="16">
        <f t="shared" si="14"/>
        <v>1</v>
      </c>
      <c r="P11" s="16">
        <f>IFERROR(INDEX('Model 2'!EMBLEMFac26,MATCH(H11,'Model 2'!$S$8:$S$129,0)),P10)</f>
        <v>1.0807485824990226</v>
      </c>
      <c r="Q11" s="16" t="e">
        <f>INDEX('Model 2'!EMBLEMFac9Fac18,MATCH(I11,'Model 2'!$A$133:$A$162,1),MATCH($D$4,'Model 2'!$C$132:$G$132,0))</f>
        <v>#N/A</v>
      </c>
      <c r="R11" s="16" t="e">
        <f t="shared" ref="R11" si="15">R10</f>
        <v>#N/A</v>
      </c>
      <c r="S11" s="16" t="e">
        <f t="shared" si="0"/>
        <v>#N/A</v>
      </c>
      <c r="U11" s="34">
        <f t="shared" si="5"/>
        <v>1</v>
      </c>
      <c r="V11" s="17"/>
      <c r="W11" s="17"/>
    </row>
    <row r="12" spans="1:23" x14ac:dyDescent="0.3">
      <c r="G12" s="18">
        <f t="shared" si="2"/>
        <v>80</v>
      </c>
      <c r="H12" s="5" t="s">
        <v>272</v>
      </c>
      <c r="I12" s="33" t="e">
        <f>IF('Model 2'!$B$168="C",$B$5*(1+'Model 2'!$B$167)^(U12-1),IF('Model 2'!$B$168="S",$B$5*(1+'Model 2'!$B$167*(U12-1)),$B$5))</f>
        <v>#N/A</v>
      </c>
      <c r="J12" s="16">
        <f t="shared" si="1"/>
        <v>0.67293831570653539</v>
      </c>
      <c r="K12" s="16">
        <f t="shared" si="1"/>
        <v>1.0198528715010069</v>
      </c>
      <c r="L12" s="16">
        <f t="shared" si="1"/>
        <v>0.95844413924195726</v>
      </c>
      <c r="M12" s="16">
        <f t="shared" si="1"/>
        <v>0.98731177731008701</v>
      </c>
      <c r="N12" s="16">
        <f t="shared" ref="N12:O12" si="16">N11</f>
        <v>1.0342794104085824</v>
      </c>
      <c r="O12" s="16">
        <f t="shared" si="16"/>
        <v>1</v>
      </c>
      <c r="P12" s="16">
        <f>IFERROR(INDEX('Model 2'!EMBLEMFac26,MATCH(H12,'Model 2'!$S$8:$S$129,0)),P11)</f>
        <v>1.1215617207009632</v>
      </c>
      <c r="Q12" s="16" t="e">
        <f>INDEX('Model 2'!EMBLEMFac9Fac18,MATCH(I12,'Model 2'!$A$133:$A$162,1),MATCH($D$4,'Model 2'!$C$132:$G$132,0))</f>
        <v>#N/A</v>
      </c>
      <c r="R12" s="16" t="e">
        <f t="shared" ref="R12" si="17">R11</f>
        <v>#N/A</v>
      </c>
      <c r="S12" s="16" t="e">
        <f t="shared" si="0"/>
        <v>#N/A</v>
      </c>
      <c r="U12" s="34">
        <f t="shared" si="5"/>
        <v>1</v>
      </c>
      <c r="V12" s="17"/>
      <c r="W12" s="17"/>
    </row>
    <row r="13" spans="1:23" x14ac:dyDescent="0.3">
      <c r="G13" s="18">
        <f t="shared" si="2"/>
        <v>80</v>
      </c>
      <c r="H13" s="5" t="s">
        <v>273</v>
      </c>
      <c r="I13" s="33" t="e">
        <f>IF('Model 2'!$B$168="C",$B$5*(1+'Model 2'!$B$167)^(U13-1),IF('Model 2'!$B$168="S",$B$5*(1+'Model 2'!$B$167*(U13-1)),$B$5))</f>
        <v>#N/A</v>
      </c>
      <c r="J13" s="16">
        <f t="shared" si="1"/>
        <v>0.67293831570653539</v>
      </c>
      <c r="K13" s="16">
        <f t="shared" si="1"/>
        <v>1.0198528715010069</v>
      </c>
      <c r="L13" s="16">
        <f t="shared" si="1"/>
        <v>0.95844413924195726</v>
      </c>
      <c r="M13" s="16">
        <f t="shared" si="1"/>
        <v>0.98731177731008701</v>
      </c>
      <c r="N13" s="16">
        <f t="shared" ref="N13:O13" si="18">N12</f>
        <v>1.0342794104085824</v>
      </c>
      <c r="O13" s="16">
        <f t="shared" si="18"/>
        <v>1</v>
      </c>
      <c r="P13" s="16">
        <f>IFERROR(INDEX('Model 2'!EMBLEMFac26,MATCH(H13,'Model 2'!$S$8:$S$129,0)),P12)</f>
        <v>1.1577079545089894</v>
      </c>
      <c r="Q13" s="16" t="e">
        <f>INDEX('Model 2'!EMBLEMFac9Fac18,MATCH(I13,'Model 2'!$A$133:$A$162,1),MATCH($D$4,'Model 2'!$C$132:$G$132,0))</f>
        <v>#N/A</v>
      </c>
      <c r="R13" s="16" t="e">
        <f t="shared" ref="R13" si="19">R12</f>
        <v>#N/A</v>
      </c>
      <c r="S13" s="16" t="e">
        <f t="shared" si="0"/>
        <v>#N/A</v>
      </c>
      <c r="U13" s="34">
        <f t="shared" si="5"/>
        <v>1</v>
      </c>
      <c r="V13" s="17"/>
      <c r="W13" s="17"/>
    </row>
    <row r="14" spans="1:23" x14ac:dyDescent="0.3">
      <c r="G14" s="18">
        <f t="shared" si="2"/>
        <v>80</v>
      </c>
      <c r="H14" s="5" t="s">
        <v>274</v>
      </c>
      <c r="I14" s="33" t="e">
        <f>IF('Model 2'!$B$168="C",$B$5*(1+'Model 2'!$B$167)^(U14-1),IF('Model 2'!$B$168="S",$B$5*(1+'Model 2'!$B$167*(U14-1)),$B$5))</f>
        <v>#N/A</v>
      </c>
      <c r="J14" s="16">
        <f t="shared" si="1"/>
        <v>0.67293831570653539</v>
      </c>
      <c r="K14" s="16">
        <f t="shared" si="1"/>
        <v>1.0198528715010069</v>
      </c>
      <c r="L14" s="16">
        <f t="shared" si="1"/>
        <v>0.95844413924195726</v>
      </c>
      <c r="M14" s="16">
        <f t="shared" si="1"/>
        <v>0.98731177731008701</v>
      </c>
      <c r="N14" s="16">
        <f t="shared" ref="N14:O14" si="20">N13</f>
        <v>1.0342794104085824</v>
      </c>
      <c r="O14" s="16">
        <f t="shared" si="20"/>
        <v>1</v>
      </c>
      <c r="P14" s="16">
        <f>IFERROR(INDEX('Model 2'!EMBLEMFac26,MATCH(H14,'Model 2'!$S$8:$S$129,0)),P13)</f>
        <v>1.1728797264451603</v>
      </c>
      <c r="Q14" s="16" t="e">
        <f>INDEX('Model 2'!EMBLEMFac9Fac18,MATCH(I14,'Model 2'!$A$133:$A$162,1),MATCH($D$4,'Model 2'!$C$132:$G$132,0))</f>
        <v>#N/A</v>
      </c>
      <c r="R14" s="16" t="e">
        <f t="shared" ref="R14" si="21">R13</f>
        <v>#N/A</v>
      </c>
      <c r="S14" s="16" t="e">
        <f t="shared" si="0"/>
        <v>#N/A</v>
      </c>
      <c r="U14" s="34">
        <f t="shared" si="5"/>
        <v>1</v>
      </c>
      <c r="V14" s="17"/>
      <c r="W14" s="17"/>
    </row>
    <row r="15" spans="1:23" x14ac:dyDescent="0.3">
      <c r="G15" s="18">
        <f t="shared" si="2"/>
        <v>80</v>
      </c>
      <c r="H15" s="5" t="s">
        <v>275</v>
      </c>
      <c r="I15" s="33" t="e">
        <f>IF('Model 2'!$B$168="C",$B$5*(1+'Model 2'!$B$167)^(U15-1),IF('Model 2'!$B$168="S",$B$5*(1+'Model 2'!$B$167*(U15-1)),$B$5))</f>
        <v>#N/A</v>
      </c>
      <c r="J15" s="16">
        <f t="shared" si="1"/>
        <v>0.67293831570653539</v>
      </c>
      <c r="K15" s="16">
        <f t="shared" si="1"/>
        <v>1.0198528715010069</v>
      </c>
      <c r="L15" s="16">
        <f t="shared" si="1"/>
        <v>0.95844413924195726</v>
      </c>
      <c r="M15" s="16">
        <f t="shared" si="1"/>
        <v>0.98731177731008701</v>
      </c>
      <c r="N15" s="16">
        <f t="shared" ref="N15:O15" si="22">N14</f>
        <v>1.0342794104085824</v>
      </c>
      <c r="O15" s="16">
        <f t="shared" si="22"/>
        <v>1</v>
      </c>
      <c r="P15" s="16">
        <f>IFERROR(INDEX('Model 2'!EMBLEMFac26,MATCH(H15,'Model 2'!$S$8:$S$129,0)),P14)</f>
        <v>1.1872495287463436</v>
      </c>
      <c r="Q15" s="16" t="e">
        <f>INDEX('Model 2'!EMBLEMFac9Fac18,MATCH(I15,'Model 2'!$A$133:$A$162,1),MATCH($D$4,'Model 2'!$C$132:$G$132,0))</f>
        <v>#N/A</v>
      </c>
      <c r="R15" s="16" t="e">
        <f t="shared" ref="R15" si="23">R14</f>
        <v>#N/A</v>
      </c>
      <c r="S15" s="16" t="e">
        <f t="shared" si="0"/>
        <v>#N/A</v>
      </c>
      <c r="U15" s="34">
        <f t="shared" si="5"/>
        <v>1</v>
      </c>
      <c r="V15" s="17"/>
      <c r="W15" s="17"/>
    </row>
    <row r="16" spans="1:23" x14ac:dyDescent="0.3">
      <c r="G16" s="18">
        <f>G4+1</f>
        <v>81</v>
      </c>
      <c r="H16" s="5" t="s">
        <v>276</v>
      </c>
      <c r="I16" s="33" t="e">
        <f>IF('Model 2'!$B$168="C",$B$5*(1+'Model 2'!$B$167)^(U16-1),IF('Model 2'!$B$168="S",$B$5*(1+'Model 2'!$B$167*(U16-1)),$B$5))</f>
        <v>#N/A</v>
      </c>
      <c r="J16" s="16">
        <f t="shared" si="1"/>
        <v>0.67293831570653539</v>
      </c>
      <c r="K16" s="16">
        <f t="shared" si="1"/>
        <v>1.0198528715010069</v>
      </c>
      <c r="L16" s="16">
        <f t="shared" si="1"/>
        <v>0.95844413924195726</v>
      </c>
      <c r="M16" s="16">
        <f t="shared" si="1"/>
        <v>0.98731177731008701</v>
      </c>
      <c r="N16" s="16">
        <f t="shared" ref="N16:O16" si="24">N15</f>
        <v>1.0342794104085824</v>
      </c>
      <c r="O16" s="16">
        <f t="shared" si="24"/>
        <v>1</v>
      </c>
      <c r="P16" s="16">
        <f>IFERROR(INDEX('Model 2'!EMBLEMFac26,MATCH(H16,'Model 2'!$S$8:$S$129,0)),P15)</f>
        <v>1.2008333245944172</v>
      </c>
      <c r="Q16" s="16" t="e">
        <f>INDEX('Model 2'!EMBLEMFac9Fac18,MATCH(I16,'Model 2'!$A$133:$A$162,1),MATCH($D$4,'Model 2'!$C$132:$G$132,0))</f>
        <v>#N/A</v>
      </c>
      <c r="R16" s="16" t="e">
        <f t="shared" ref="R16" si="25">R15</f>
        <v>#N/A</v>
      </c>
      <c r="S16" s="16" t="e">
        <f t="shared" si="0"/>
        <v>#N/A</v>
      </c>
      <c r="U16" s="34">
        <f>U4+1</f>
        <v>2</v>
      </c>
      <c r="V16" s="17"/>
      <c r="W16" s="17"/>
    </row>
    <row r="17" spans="1:23" x14ac:dyDescent="0.3">
      <c r="G17" s="18">
        <f t="shared" ref="G17:G80" si="26">G5+1</f>
        <v>81</v>
      </c>
      <c r="H17" s="5" t="s">
        <v>277</v>
      </c>
      <c r="I17" s="33" t="e">
        <f>IF('Model 2'!$B$168="C",$B$5*(1+'Model 2'!$B$167)^(U17-1),IF('Model 2'!$B$168="S",$B$5*(1+'Model 2'!$B$167*(U17-1)),$B$5))</f>
        <v>#N/A</v>
      </c>
      <c r="J17" s="16">
        <f t="shared" si="1"/>
        <v>0.67293831570653539</v>
      </c>
      <c r="K17" s="16">
        <f t="shared" si="1"/>
        <v>1.0198528715010069</v>
      </c>
      <c r="L17" s="16">
        <f t="shared" si="1"/>
        <v>0.95844413924195726</v>
      </c>
      <c r="M17" s="16">
        <f t="shared" si="1"/>
        <v>0.98731177731008701</v>
      </c>
      <c r="N17" s="16">
        <f t="shared" ref="N17:O17" si="27">N16</f>
        <v>1.0342794104085824</v>
      </c>
      <c r="O17" s="16">
        <f t="shared" si="27"/>
        <v>1</v>
      </c>
      <c r="P17" s="16">
        <f>IFERROR(INDEX('Model 2'!EMBLEMFac26,MATCH(H17,'Model 2'!$S$8:$S$129,0)),P16)</f>
        <v>1.2136492938844403</v>
      </c>
      <c r="Q17" s="16" t="e">
        <f>INDEX('Model 2'!EMBLEMFac9Fac18,MATCH(I17,'Model 2'!$A$133:$A$162,1),MATCH($D$4,'Model 2'!$C$132:$G$132,0))</f>
        <v>#N/A</v>
      </c>
      <c r="R17" s="16" t="e">
        <f t="shared" ref="R17" si="28">R16</f>
        <v>#N/A</v>
      </c>
      <c r="S17" s="16" t="e">
        <f t="shared" si="0"/>
        <v>#N/A</v>
      </c>
      <c r="U17" s="34">
        <f t="shared" ref="U17:U80" si="29">U5+1</f>
        <v>2</v>
      </c>
      <c r="V17" s="17"/>
      <c r="W17" s="17"/>
    </row>
    <row r="18" spans="1:23" x14ac:dyDescent="0.3">
      <c r="G18" s="18">
        <f t="shared" si="26"/>
        <v>81</v>
      </c>
      <c r="H18" s="5" t="s">
        <v>278</v>
      </c>
      <c r="I18" s="33" t="e">
        <f>IF('Model 2'!$B$168="C",$B$5*(1+'Model 2'!$B$167)^(U18-1),IF('Model 2'!$B$168="S",$B$5*(1+'Model 2'!$B$167*(U18-1)),$B$5))</f>
        <v>#N/A</v>
      </c>
      <c r="J18" s="16">
        <f t="shared" si="1"/>
        <v>0.67293831570653539</v>
      </c>
      <c r="K18" s="16">
        <f t="shared" si="1"/>
        <v>1.0198528715010069</v>
      </c>
      <c r="L18" s="16">
        <f t="shared" si="1"/>
        <v>0.95844413924195726</v>
      </c>
      <c r="M18" s="16">
        <f t="shared" si="1"/>
        <v>0.98731177731008701</v>
      </c>
      <c r="N18" s="16">
        <f t="shared" ref="N18:O18" si="30">N17</f>
        <v>1.0342794104085824</v>
      </c>
      <c r="O18" s="16">
        <f t="shared" si="30"/>
        <v>1</v>
      </c>
      <c r="P18" s="16">
        <f>IFERROR(INDEX('Model 2'!EMBLEMFac26,MATCH(H18,'Model 2'!$S$8:$S$129,0)),P17)</f>
        <v>1.2257175645599012</v>
      </c>
      <c r="Q18" s="16" t="e">
        <f>INDEX('Model 2'!EMBLEMFac9Fac18,MATCH(I18,'Model 2'!$A$133:$A$162,1),MATCH($D$4,'Model 2'!$C$132:$G$132,0))</f>
        <v>#N/A</v>
      </c>
      <c r="R18" s="16" t="e">
        <f t="shared" ref="R18" si="31">R17</f>
        <v>#N/A</v>
      </c>
      <c r="S18" s="16" t="e">
        <f t="shared" si="0"/>
        <v>#N/A</v>
      </c>
      <c r="U18" s="34">
        <f t="shared" si="29"/>
        <v>2</v>
      </c>
      <c r="V18" s="17"/>
      <c r="W18" s="17"/>
    </row>
    <row r="19" spans="1:23" x14ac:dyDescent="0.3">
      <c r="G19" s="18">
        <f t="shared" si="26"/>
        <v>81</v>
      </c>
      <c r="H19" s="5" t="s">
        <v>279</v>
      </c>
      <c r="I19" s="33" t="e">
        <f>IF('Model 2'!$B$168="C",$B$5*(1+'Model 2'!$B$167)^(U19-1),IF('Model 2'!$B$168="S",$B$5*(1+'Model 2'!$B$167*(U19-1)),$B$5))</f>
        <v>#N/A</v>
      </c>
      <c r="J19" s="16">
        <f t="shared" si="1"/>
        <v>0.67293831570653539</v>
      </c>
      <c r="K19" s="16">
        <f t="shared" si="1"/>
        <v>1.0198528715010069</v>
      </c>
      <c r="L19" s="16">
        <f t="shared" si="1"/>
        <v>0.95844413924195726</v>
      </c>
      <c r="M19" s="16">
        <f t="shared" si="1"/>
        <v>0.98731177731008701</v>
      </c>
      <c r="N19" s="16">
        <f t="shared" ref="N19:O19" si="32">N18</f>
        <v>1.0342794104085824</v>
      </c>
      <c r="O19" s="16">
        <f t="shared" si="32"/>
        <v>1</v>
      </c>
      <c r="P19" s="16">
        <f>IFERROR(INDEX('Model 2'!EMBLEMFac26,MATCH(H19,'Model 2'!$S$8:$S$129,0)),P18)</f>
        <v>1.2370599527513526</v>
      </c>
      <c r="Q19" s="16" t="e">
        <f>INDEX('Model 2'!EMBLEMFac9Fac18,MATCH(I19,'Model 2'!$A$133:$A$162,1),MATCH($D$4,'Model 2'!$C$132:$G$132,0))</f>
        <v>#N/A</v>
      </c>
      <c r="R19" s="16" t="e">
        <f t="shared" ref="R19" si="33">R18</f>
        <v>#N/A</v>
      </c>
      <c r="S19" s="16" t="e">
        <f t="shared" si="0"/>
        <v>#N/A</v>
      </c>
      <c r="U19" s="34">
        <f t="shared" si="29"/>
        <v>2</v>
      </c>
      <c r="V19" s="17"/>
      <c r="W19" s="17"/>
    </row>
    <row r="20" spans="1:23" x14ac:dyDescent="0.3">
      <c r="A20" s="22"/>
      <c r="G20" s="18">
        <f t="shared" si="26"/>
        <v>81</v>
      </c>
      <c r="H20" s="5" t="s">
        <v>280</v>
      </c>
      <c r="I20" s="33" t="e">
        <f>IF('Model 2'!$B$168="C",$B$5*(1+'Model 2'!$B$167)^(U20-1),IF('Model 2'!$B$168="S",$B$5*(1+'Model 2'!$B$167*(U20-1)),$B$5))</f>
        <v>#N/A</v>
      </c>
      <c r="J20" s="16">
        <f t="shared" si="1"/>
        <v>0.67293831570653539</v>
      </c>
      <c r="K20" s="16">
        <f t="shared" si="1"/>
        <v>1.0198528715010069</v>
      </c>
      <c r="L20" s="16">
        <f t="shared" si="1"/>
        <v>0.95844413924195726</v>
      </c>
      <c r="M20" s="16">
        <f t="shared" si="1"/>
        <v>0.98731177731008701</v>
      </c>
      <c r="N20" s="16">
        <f t="shared" ref="N20:O20" si="34">N19</f>
        <v>1.0342794104085824</v>
      </c>
      <c r="O20" s="16">
        <f t="shared" si="34"/>
        <v>1</v>
      </c>
      <c r="P20" s="16">
        <f>IFERROR(INDEX('Model 2'!EMBLEMFac26,MATCH(H20,'Model 2'!$S$8:$S$129,0)),P19)</f>
        <v>1.2476997132788219</v>
      </c>
      <c r="Q20" s="16" t="e">
        <f>INDEX('Model 2'!EMBLEMFac9Fac18,MATCH(I20,'Model 2'!$A$133:$A$162,1),MATCH($D$4,'Model 2'!$C$132:$G$132,0))</f>
        <v>#N/A</v>
      </c>
      <c r="R20" s="16" t="e">
        <f t="shared" ref="R20" si="35">R19</f>
        <v>#N/A</v>
      </c>
      <c r="S20" s="16" t="e">
        <f t="shared" si="0"/>
        <v>#N/A</v>
      </c>
      <c r="U20" s="34">
        <f t="shared" si="29"/>
        <v>2</v>
      </c>
      <c r="V20" s="17"/>
      <c r="W20" s="17"/>
    </row>
    <row r="21" spans="1:23" x14ac:dyDescent="0.3">
      <c r="A21" s="23"/>
      <c r="G21" s="18">
        <f t="shared" si="26"/>
        <v>81</v>
      </c>
      <c r="H21" s="5" t="s">
        <v>281</v>
      </c>
      <c r="I21" s="33" t="e">
        <f>IF('Model 2'!$B$168="C",$B$5*(1+'Model 2'!$B$167)^(U21-1),IF('Model 2'!$B$168="S",$B$5*(1+'Model 2'!$B$167*(U21-1)),$B$5))</f>
        <v>#N/A</v>
      </c>
      <c r="J21" s="16">
        <f t="shared" ref="J21:M36" si="36">J20</f>
        <v>0.67293831570653539</v>
      </c>
      <c r="K21" s="16">
        <f t="shared" si="36"/>
        <v>1.0198528715010069</v>
      </c>
      <c r="L21" s="16">
        <f t="shared" si="36"/>
        <v>0.95844413924195726</v>
      </c>
      <c r="M21" s="16">
        <f t="shared" si="36"/>
        <v>0.98731177731008701</v>
      </c>
      <c r="N21" s="16">
        <f t="shared" ref="N21:O21" si="37">N20</f>
        <v>1.0342794104085824</v>
      </c>
      <c r="O21" s="16">
        <f t="shared" si="37"/>
        <v>1</v>
      </c>
      <c r="P21" s="16">
        <f>IFERROR(INDEX('Model 2'!EMBLEMFac26,MATCH(H21,'Model 2'!$S$8:$S$129,0)),P20)</f>
        <v>1.2576613017734495</v>
      </c>
      <c r="Q21" s="16" t="e">
        <f>INDEX('Model 2'!EMBLEMFac9Fac18,MATCH(I21,'Model 2'!$A$133:$A$162,1),MATCH($D$4,'Model 2'!$C$132:$G$132,0))</f>
        <v>#N/A</v>
      </c>
      <c r="R21" s="16" t="e">
        <f t="shared" ref="R21" si="38">R20</f>
        <v>#N/A</v>
      </c>
      <c r="S21" s="16" t="e">
        <f t="shared" si="0"/>
        <v>#N/A</v>
      </c>
      <c r="U21" s="34">
        <f t="shared" si="29"/>
        <v>2</v>
      </c>
      <c r="V21" s="17"/>
      <c r="W21" s="17"/>
    </row>
    <row r="22" spans="1:23" x14ac:dyDescent="0.3">
      <c r="A22" s="23"/>
      <c r="G22" s="18">
        <f t="shared" si="26"/>
        <v>81</v>
      </c>
      <c r="H22" s="5" t="s">
        <v>282</v>
      </c>
      <c r="I22" s="33" t="e">
        <f>IF('Model 2'!$B$168="C",$B$5*(1+'Model 2'!$B$167)^(U22-1),IF('Model 2'!$B$168="S",$B$5*(1+'Model 2'!$B$167*(U22-1)),$B$5))</f>
        <v>#N/A</v>
      </c>
      <c r="J22" s="16">
        <f t="shared" si="36"/>
        <v>0.67293831570653539</v>
      </c>
      <c r="K22" s="16">
        <f t="shared" si="36"/>
        <v>1.0198528715010069</v>
      </c>
      <c r="L22" s="16">
        <f t="shared" si="36"/>
        <v>0.95844413924195726</v>
      </c>
      <c r="M22" s="16">
        <f t="shared" si="36"/>
        <v>0.98731177731008701</v>
      </c>
      <c r="N22" s="16">
        <f t="shared" ref="N22:O22" si="39">N21</f>
        <v>1.0342794104085824</v>
      </c>
      <c r="O22" s="16">
        <f t="shared" si="39"/>
        <v>1</v>
      </c>
      <c r="P22" s="16">
        <f>IFERROR(INDEX('Model 2'!EMBLEMFac26,MATCH(H22,'Model 2'!$S$8:$S$129,0)),P21)</f>
        <v>1.2669701493907684</v>
      </c>
      <c r="Q22" s="16" t="e">
        <f>INDEX('Model 2'!EMBLEMFac9Fac18,MATCH(I22,'Model 2'!$A$133:$A$162,1),MATCH($D$4,'Model 2'!$C$132:$G$132,0))</f>
        <v>#N/A</v>
      </c>
      <c r="R22" s="16" t="e">
        <f t="shared" ref="R22" si="40">R21</f>
        <v>#N/A</v>
      </c>
      <c r="S22" s="16" t="e">
        <f t="shared" si="0"/>
        <v>#N/A</v>
      </c>
      <c r="U22" s="34">
        <f t="shared" si="29"/>
        <v>2</v>
      </c>
      <c r="V22" s="17"/>
      <c r="W22" s="17"/>
    </row>
    <row r="23" spans="1:23" x14ac:dyDescent="0.3">
      <c r="A23" s="23"/>
      <c r="G23" s="18">
        <f t="shared" si="26"/>
        <v>81</v>
      </c>
      <c r="H23" s="5" t="s">
        <v>283</v>
      </c>
      <c r="I23" s="33" t="e">
        <f>IF('Model 2'!$B$168="C",$B$5*(1+'Model 2'!$B$167)^(U23-1),IF('Model 2'!$B$168="S",$B$5*(1+'Model 2'!$B$167*(U23-1)),$B$5))</f>
        <v>#N/A</v>
      </c>
      <c r="J23" s="16">
        <f t="shared" si="36"/>
        <v>0.67293831570653539</v>
      </c>
      <c r="K23" s="16">
        <f t="shared" si="36"/>
        <v>1.0198528715010069</v>
      </c>
      <c r="L23" s="16">
        <f t="shared" si="36"/>
        <v>0.95844413924195726</v>
      </c>
      <c r="M23" s="16">
        <f t="shared" si="36"/>
        <v>0.98731177731008701</v>
      </c>
      <c r="N23" s="16">
        <f t="shared" ref="N23:O23" si="41">N22</f>
        <v>1.0342794104085824</v>
      </c>
      <c r="O23" s="16">
        <f t="shared" si="41"/>
        <v>1</v>
      </c>
      <c r="P23" s="16">
        <f>IFERROR(INDEX('Model 2'!EMBLEMFac26,MATCH(H23,'Model 2'!$S$8:$S$129,0)),P22)</f>
        <v>1.2756524508284606</v>
      </c>
      <c r="Q23" s="16" t="e">
        <f>INDEX('Model 2'!EMBLEMFac9Fac18,MATCH(I23,'Model 2'!$A$133:$A$162,1),MATCH($D$4,'Model 2'!$C$132:$G$132,0))</f>
        <v>#N/A</v>
      </c>
      <c r="R23" s="16" t="e">
        <f t="shared" ref="R23" si="42">R22</f>
        <v>#N/A</v>
      </c>
      <c r="S23" s="16" t="e">
        <f t="shared" si="0"/>
        <v>#N/A</v>
      </c>
      <c r="U23" s="34">
        <f t="shared" si="29"/>
        <v>2</v>
      </c>
      <c r="V23" s="17"/>
      <c r="W23" s="17"/>
    </row>
    <row r="24" spans="1:23" x14ac:dyDescent="0.3">
      <c r="A24" s="49"/>
      <c r="B24" s="50"/>
      <c r="C24" s="50"/>
      <c r="D24" s="50"/>
      <c r="G24" s="18">
        <f t="shared" si="26"/>
        <v>81</v>
      </c>
      <c r="H24" s="5" t="s">
        <v>284</v>
      </c>
      <c r="I24" s="33" t="e">
        <f>IF('Model 2'!$B$168="C",$B$5*(1+'Model 2'!$B$167)^(U24-1),IF('Model 2'!$B$168="S",$B$5*(1+'Model 2'!$B$167*(U24-1)),$B$5))</f>
        <v>#N/A</v>
      </c>
      <c r="J24" s="16">
        <f t="shared" si="36"/>
        <v>0.67293831570653539</v>
      </c>
      <c r="K24" s="16">
        <f t="shared" si="36"/>
        <v>1.0198528715010069</v>
      </c>
      <c r="L24" s="16">
        <f t="shared" si="36"/>
        <v>0.95844413924195726</v>
      </c>
      <c r="M24" s="16">
        <f t="shared" si="36"/>
        <v>0.98731177731008701</v>
      </c>
      <c r="N24" s="16">
        <f t="shared" ref="N24:O24" si="43">N23</f>
        <v>1.0342794104085824</v>
      </c>
      <c r="O24" s="16">
        <f t="shared" si="43"/>
        <v>1</v>
      </c>
      <c r="P24" s="16">
        <f>IFERROR(INDEX('Model 2'!EMBLEMFac26,MATCH(H24,'Model 2'!$S$8:$S$129,0)),P23)</f>
        <v>1.2837349661262147</v>
      </c>
      <c r="Q24" s="16" t="e">
        <f>INDEX('Model 2'!EMBLEMFac9Fac18,MATCH(I24,'Model 2'!$A$133:$A$162,1),MATCH($D$4,'Model 2'!$C$132:$G$132,0))</f>
        <v>#N/A</v>
      </c>
      <c r="R24" s="16" t="e">
        <f t="shared" ref="R24" si="44">R23</f>
        <v>#N/A</v>
      </c>
      <c r="S24" s="16" t="e">
        <f t="shared" si="0"/>
        <v>#N/A</v>
      </c>
      <c r="U24" s="34">
        <f t="shared" si="29"/>
        <v>2</v>
      </c>
      <c r="V24" s="17"/>
      <c r="W24" s="17"/>
    </row>
    <row r="25" spans="1:23" x14ac:dyDescent="0.3">
      <c r="A25" s="50"/>
      <c r="B25" s="50"/>
      <c r="C25" s="50"/>
      <c r="D25" s="50"/>
      <c r="G25" s="18">
        <f t="shared" si="26"/>
        <v>81</v>
      </c>
      <c r="H25" s="5" t="s">
        <v>285</v>
      </c>
      <c r="I25" s="33" t="e">
        <f>IF('Model 2'!$B$168="C",$B$5*(1+'Model 2'!$B$167)^(U25-1),IF('Model 2'!$B$168="S",$B$5*(1+'Model 2'!$B$167*(U25-1)),$B$5))</f>
        <v>#N/A</v>
      </c>
      <c r="J25" s="16">
        <f t="shared" si="36"/>
        <v>0.67293831570653539</v>
      </c>
      <c r="K25" s="16">
        <f t="shared" si="36"/>
        <v>1.0198528715010069</v>
      </c>
      <c r="L25" s="16">
        <f t="shared" si="36"/>
        <v>0.95844413924195726</v>
      </c>
      <c r="M25" s="16">
        <f t="shared" si="36"/>
        <v>0.98731177731008701</v>
      </c>
      <c r="N25" s="16">
        <f t="shared" ref="N25:O25" si="45">N24</f>
        <v>1.0342794104085824</v>
      </c>
      <c r="O25" s="16">
        <f t="shared" si="45"/>
        <v>1</v>
      </c>
      <c r="P25" s="16">
        <f>IFERROR(INDEX('Model 2'!EMBLEMFac26,MATCH(H25,'Model 2'!$S$8:$S$129,0)),P24)</f>
        <v>1.2912448365147347</v>
      </c>
      <c r="Q25" s="16" t="e">
        <f>INDEX('Model 2'!EMBLEMFac9Fac18,MATCH(I25,'Model 2'!$A$133:$A$162,1),MATCH($D$4,'Model 2'!$C$132:$G$132,0))</f>
        <v>#N/A</v>
      </c>
      <c r="R25" s="16" t="e">
        <f t="shared" ref="R25" si="46">R24</f>
        <v>#N/A</v>
      </c>
      <c r="S25" s="16" t="e">
        <f t="shared" si="0"/>
        <v>#N/A</v>
      </c>
      <c r="U25" s="34">
        <f t="shared" si="29"/>
        <v>2</v>
      </c>
      <c r="V25" s="17"/>
      <c r="W25" s="17"/>
    </row>
    <row r="26" spans="1:23" x14ac:dyDescent="0.3">
      <c r="G26" s="18">
        <f t="shared" si="26"/>
        <v>81</v>
      </c>
      <c r="H26" s="5" t="s">
        <v>286</v>
      </c>
      <c r="I26" s="33" t="e">
        <f>IF('Model 2'!$B$168="C",$B$5*(1+'Model 2'!$B$167)^(U26-1),IF('Model 2'!$B$168="S",$B$5*(1+'Model 2'!$B$167*(U26-1)),$B$5))</f>
        <v>#N/A</v>
      </c>
      <c r="J26" s="16">
        <f t="shared" si="36"/>
        <v>0.67293831570653539</v>
      </c>
      <c r="K26" s="16">
        <f t="shared" si="36"/>
        <v>1.0198528715010069</v>
      </c>
      <c r="L26" s="16">
        <f t="shared" si="36"/>
        <v>0.95844413924195726</v>
      </c>
      <c r="M26" s="16">
        <f t="shared" si="36"/>
        <v>0.98731177731008701</v>
      </c>
      <c r="N26" s="16">
        <f t="shared" ref="N26:O26" si="47">N25</f>
        <v>1.0342794104085824</v>
      </c>
      <c r="O26" s="16">
        <f t="shared" si="47"/>
        <v>1</v>
      </c>
      <c r="P26" s="16">
        <f>IFERROR(INDEX('Model 2'!EMBLEMFac26,MATCH(H26,'Model 2'!$S$8:$S$129,0)),P25)</f>
        <v>1.2982094143948297</v>
      </c>
      <c r="Q26" s="16" t="e">
        <f>INDEX('Model 2'!EMBLEMFac9Fac18,MATCH(I26,'Model 2'!$A$133:$A$162,1),MATCH($D$4,'Model 2'!$C$132:$G$132,0))</f>
        <v>#N/A</v>
      </c>
      <c r="R26" s="16" t="e">
        <f t="shared" ref="R26" si="48">R25</f>
        <v>#N/A</v>
      </c>
      <c r="S26" s="16" t="e">
        <f t="shared" si="0"/>
        <v>#N/A</v>
      </c>
      <c r="U26" s="34">
        <f t="shared" si="29"/>
        <v>2</v>
      </c>
      <c r="V26" s="17"/>
      <c r="W26" s="17"/>
    </row>
    <row r="27" spans="1:23" x14ac:dyDescent="0.3">
      <c r="G27" s="18">
        <f t="shared" si="26"/>
        <v>81</v>
      </c>
      <c r="H27" s="5" t="s">
        <v>287</v>
      </c>
      <c r="I27" s="33" t="e">
        <f>IF('Model 2'!$B$168="C",$B$5*(1+'Model 2'!$B$167)^(U27-1),IF('Model 2'!$B$168="S",$B$5*(1+'Model 2'!$B$167*(U27-1)),$B$5))</f>
        <v>#N/A</v>
      </c>
      <c r="J27" s="16">
        <f t="shared" si="36"/>
        <v>0.67293831570653539</v>
      </c>
      <c r="K27" s="16">
        <f t="shared" si="36"/>
        <v>1.0198528715010069</v>
      </c>
      <c r="L27" s="16">
        <f t="shared" si="36"/>
        <v>0.95844413924195726</v>
      </c>
      <c r="M27" s="16">
        <f t="shared" si="36"/>
        <v>0.98731177731008701</v>
      </c>
      <c r="N27" s="16">
        <f t="shared" ref="N27:O27" si="49">N26</f>
        <v>1.0342794104085824</v>
      </c>
      <c r="O27" s="16">
        <f t="shared" si="49"/>
        <v>1</v>
      </c>
      <c r="P27" s="16">
        <f>IFERROR(INDEX('Model 2'!EMBLEMFac26,MATCH(H27,'Model 2'!$S$8:$S$129,0)),P26)</f>
        <v>1.3046561073652352</v>
      </c>
      <c r="Q27" s="16" t="e">
        <f>INDEX('Model 2'!EMBLEMFac9Fac18,MATCH(I27,'Model 2'!$A$133:$A$162,1),MATCH($D$4,'Model 2'!$C$132:$G$132,0))</f>
        <v>#N/A</v>
      </c>
      <c r="R27" s="16" t="e">
        <f t="shared" ref="R27" si="50">R26</f>
        <v>#N/A</v>
      </c>
      <c r="S27" s="16" t="e">
        <f t="shared" si="0"/>
        <v>#N/A</v>
      </c>
      <c r="U27" s="34">
        <f t="shared" si="29"/>
        <v>2</v>
      </c>
      <c r="V27" s="17"/>
      <c r="W27" s="17"/>
    </row>
    <row r="28" spans="1:23" x14ac:dyDescent="0.3">
      <c r="G28" s="18">
        <f t="shared" si="26"/>
        <v>82</v>
      </c>
      <c r="H28" s="5" t="s">
        <v>288</v>
      </c>
      <c r="I28" s="33" t="e">
        <f>IF('Model 2'!$B$168="C",$B$5*(1+'Model 2'!$B$167)^(U28-1),IF('Model 2'!$B$168="S",$B$5*(1+'Model 2'!$B$167*(U28-1)),$B$5))</f>
        <v>#N/A</v>
      </c>
      <c r="J28" s="16">
        <f t="shared" si="36"/>
        <v>0.67293831570653539</v>
      </c>
      <c r="K28" s="16">
        <f t="shared" si="36"/>
        <v>1.0198528715010069</v>
      </c>
      <c r="L28" s="16">
        <f t="shared" si="36"/>
        <v>0.95844413924195726</v>
      </c>
      <c r="M28" s="16">
        <f t="shared" si="36"/>
        <v>0.98731177731008701</v>
      </c>
      <c r="N28" s="16">
        <f t="shared" ref="N28:O28" si="51">N27</f>
        <v>1.0342794104085824</v>
      </c>
      <c r="O28" s="16">
        <f t="shared" si="51"/>
        <v>1</v>
      </c>
      <c r="P28" s="16">
        <f>IFERROR(INDEX('Model 2'!EMBLEMFac26,MATCH(H28,'Model 2'!$S$8:$S$129,0)),P27)</f>
        <v>1.3106122360783892</v>
      </c>
      <c r="Q28" s="16" t="e">
        <f>INDEX('Model 2'!EMBLEMFac9Fac18,MATCH(I28,'Model 2'!$A$133:$A$162,1),MATCH($D$4,'Model 2'!$C$132:$G$132,0))</f>
        <v>#N/A</v>
      </c>
      <c r="R28" s="16" t="e">
        <f t="shared" ref="R28" si="52">R27</f>
        <v>#N/A</v>
      </c>
      <c r="S28" s="16" t="e">
        <f t="shared" si="0"/>
        <v>#N/A</v>
      </c>
      <c r="U28" s="34">
        <f t="shared" si="29"/>
        <v>3</v>
      </c>
      <c r="V28" s="17"/>
      <c r="W28" s="17"/>
    </row>
    <row r="29" spans="1:23" x14ac:dyDescent="0.3">
      <c r="G29" s="18">
        <f t="shared" si="26"/>
        <v>82</v>
      </c>
      <c r="H29" s="5" t="s">
        <v>289</v>
      </c>
      <c r="I29" s="33" t="e">
        <f>IF('Model 2'!$B$168="C",$B$5*(1+'Model 2'!$B$167)^(U29-1),IF('Model 2'!$B$168="S",$B$5*(1+'Model 2'!$B$167*(U29-1)),$B$5))</f>
        <v>#N/A</v>
      </c>
      <c r="J29" s="16">
        <f t="shared" si="36"/>
        <v>0.67293831570653539</v>
      </c>
      <c r="K29" s="16">
        <f t="shared" si="36"/>
        <v>1.0198528715010069</v>
      </c>
      <c r="L29" s="16">
        <f t="shared" si="36"/>
        <v>0.95844413924195726</v>
      </c>
      <c r="M29" s="16">
        <f t="shared" si="36"/>
        <v>0.98731177731008701</v>
      </c>
      <c r="N29" s="16">
        <f t="shared" ref="N29:O29" si="53">N28</f>
        <v>1.0342794104085824</v>
      </c>
      <c r="O29" s="16">
        <f t="shared" si="53"/>
        <v>1</v>
      </c>
      <c r="P29" s="16">
        <f>IFERROR(INDEX('Model 2'!EMBLEMFac26,MATCH(H29,'Model 2'!$S$8:$S$129,0)),P28)</f>
        <v>1.3161049055856739</v>
      </c>
      <c r="Q29" s="16" t="e">
        <f>INDEX('Model 2'!EMBLEMFac9Fac18,MATCH(I29,'Model 2'!$A$133:$A$162,1),MATCH($D$4,'Model 2'!$C$132:$G$132,0))</f>
        <v>#N/A</v>
      </c>
      <c r="R29" s="16" t="e">
        <f t="shared" ref="R29" si="54">R28</f>
        <v>#N/A</v>
      </c>
      <c r="S29" s="16" t="e">
        <f t="shared" si="0"/>
        <v>#N/A</v>
      </c>
      <c r="U29" s="34">
        <f t="shared" si="29"/>
        <v>3</v>
      </c>
      <c r="V29" s="17"/>
      <c r="W29" s="17"/>
    </row>
    <row r="30" spans="1:23" x14ac:dyDescent="0.3">
      <c r="A30" s="24"/>
      <c r="B30" s="29"/>
      <c r="G30" s="18">
        <f t="shared" si="26"/>
        <v>82</v>
      </c>
      <c r="H30" s="5" t="s">
        <v>290</v>
      </c>
      <c r="I30" s="33" t="e">
        <f>IF('Model 2'!$B$168="C",$B$5*(1+'Model 2'!$B$167)^(U30-1),IF('Model 2'!$B$168="S",$B$5*(1+'Model 2'!$B$167*(U30-1)),$B$5))</f>
        <v>#N/A</v>
      </c>
      <c r="J30" s="16">
        <f t="shared" si="36"/>
        <v>0.67293831570653539</v>
      </c>
      <c r="K30" s="16">
        <f t="shared" si="36"/>
        <v>1.0198528715010069</v>
      </c>
      <c r="L30" s="16">
        <f t="shared" si="36"/>
        <v>0.95844413924195726</v>
      </c>
      <c r="M30" s="16">
        <f t="shared" si="36"/>
        <v>0.98731177731008701</v>
      </c>
      <c r="N30" s="16">
        <f t="shared" ref="N30:O30" si="55">N29</f>
        <v>1.0342794104085824</v>
      </c>
      <c r="O30" s="16">
        <f t="shared" si="55"/>
        <v>1</v>
      </c>
      <c r="P30" s="16">
        <f>IFERROR(INDEX('Model 2'!EMBLEMFac26,MATCH(H30,'Model 2'!$S$8:$S$129,0)),P29)</f>
        <v>1.3211608897361908</v>
      </c>
      <c r="Q30" s="16" t="e">
        <f>INDEX('Model 2'!EMBLEMFac9Fac18,MATCH(I30,'Model 2'!$A$133:$A$162,1),MATCH($D$4,'Model 2'!$C$132:$G$132,0))</f>
        <v>#N/A</v>
      </c>
      <c r="R30" s="16" t="e">
        <f t="shared" ref="R30" si="56">R29</f>
        <v>#N/A</v>
      </c>
      <c r="S30" s="16" t="e">
        <f t="shared" si="0"/>
        <v>#N/A</v>
      </c>
      <c r="U30" s="34">
        <f t="shared" si="29"/>
        <v>3</v>
      </c>
      <c r="V30" s="17"/>
      <c r="W30" s="17"/>
    </row>
    <row r="31" spans="1:23" x14ac:dyDescent="0.3">
      <c r="A31" s="24"/>
      <c r="B31" s="29"/>
      <c r="G31" s="18">
        <f t="shared" si="26"/>
        <v>82</v>
      </c>
      <c r="H31" s="5" t="s">
        <v>291</v>
      </c>
      <c r="I31" s="33" t="e">
        <f>IF('Model 2'!$B$168="C",$B$5*(1+'Model 2'!$B$167)^(U31-1),IF('Model 2'!$B$168="S",$B$5*(1+'Model 2'!$B$167*(U31-1)),$B$5))</f>
        <v>#N/A</v>
      </c>
      <c r="J31" s="16">
        <f t="shared" si="36"/>
        <v>0.67293831570653539</v>
      </c>
      <c r="K31" s="16">
        <f t="shared" si="36"/>
        <v>1.0198528715010069</v>
      </c>
      <c r="L31" s="16">
        <f t="shared" si="36"/>
        <v>0.95844413924195726</v>
      </c>
      <c r="M31" s="16">
        <f t="shared" si="36"/>
        <v>0.98731177731008701</v>
      </c>
      <c r="N31" s="16">
        <f t="shared" ref="N31:O31" si="57">N30</f>
        <v>1.0342794104085824</v>
      </c>
      <c r="O31" s="16">
        <f t="shared" si="57"/>
        <v>1</v>
      </c>
      <c r="P31" s="16">
        <f>IFERROR(INDEX('Model 2'!EMBLEMFac26,MATCH(H31,'Model 2'!$S$8:$S$129,0)),P30)</f>
        <v>1.3258065281144527</v>
      </c>
      <c r="Q31" s="16" t="e">
        <f>INDEX('Model 2'!EMBLEMFac9Fac18,MATCH(I31,'Model 2'!$A$133:$A$162,1),MATCH($D$4,'Model 2'!$C$132:$G$132,0))</f>
        <v>#N/A</v>
      </c>
      <c r="R31" s="16" t="e">
        <f t="shared" ref="R31" si="58">R30</f>
        <v>#N/A</v>
      </c>
      <c r="S31" s="16" t="e">
        <f t="shared" si="0"/>
        <v>#N/A</v>
      </c>
      <c r="U31" s="34">
        <f t="shared" si="29"/>
        <v>3</v>
      </c>
      <c r="V31" s="17"/>
      <c r="W31" s="17"/>
    </row>
    <row r="32" spans="1:23" x14ac:dyDescent="0.3">
      <c r="A32" s="24"/>
      <c r="B32" s="29"/>
      <c r="G32" s="18">
        <f t="shared" si="26"/>
        <v>82</v>
      </c>
      <c r="H32" s="5" t="s">
        <v>292</v>
      </c>
      <c r="I32" s="33" t="e">
        <f>IF('Model 2'!$B$168="C",$B$5*(1+'Model 2'!$B$167)^(U32-1),IF('Model 2'!$B$168="S",$B$5*(1+'Model 2'!$B$167*(U32-1)),$B$5))</f>
        <v>#N/A</v>
      </c>
      <c r="J32" s="16">
        <f t="shared" si="36"/>
        <v>0.67293831570653539</v>
      </c>
      <c r="K32" s="16">
        <f t="shared" si="36"/>
        <v>1.0198528715010069</v>
      </c>
      <c r="L32" s="16">
        <f t="shared" si="36"/>
        <v>0.95844413924195726</v>
      </c>
      <c r="M32" s="16">
        <f t="shared" si="36"/>
        <v>0.98731177731008701</v>
      </c>
      <c r="N32" s="16">
        <f t="shared" ref="N32:O32" si="59">N31</f>
        <v>1.0342794104085824</v>
      </c>
      <c r="O32" s="16">
        <f t="shared" si="59"/>
        <v>1</v>
      </c>
      <c r="P32" s="16">
        <f>IFERROR(INDEX('Model 2'!EMBLEMFac26,MATCH(H32,'Model 2'!$S$8:$S$129,0)),P31)</f>
        <v>1.3300676349408846</v>
      </c>
      <c r="Q32" s="16" t="e">
        <f>INDEX('Model 2'!EMBLEMFac9Fac18,MATCH(I32,'Model 2'!$A$133:$A$162,1),MATCH($D$4,'Model 2'!$C$132:$G$132,0))</f>
        <v>#N/A</v>
      </c>
      <c r="R32" s="16" t="e">
        <f t="shared" ref="R32" si="60">R31</f>
        <v>#N/A</v>
      </c>
      <c r="S32" s="16" t="e">
        <f t="shared" si="0"/>
        <v>#N/A</v>
      </c>
      <c r="U32" s="34">
        <f t="shared" si="29"/>
        <v>3</v>
      </c>
      <c r="V32" s="17"/>
      <c r="W32" s="17"/>
    </row>
    <row r="33" spans="1:23" x14ac:dyDescent="0.3">
      <c r="A33" s="24"/>
      <c r="B33" s="29"/>
      <c r="G33" s="18">
        <f t="shared" si="26"/>
        <v>82</v>
      </c>
      <c r="H33" s="5" t="s">
        <v>293</v>
      </c>
      <c r="I33" s="33" t="e">
        <f>IF('Model 2'!$B$168="C",$B$5*(1+'Model 2'!$B$167)^(U33-1),IF('Model 2'!$B$168="S",$B$5*(1+'Model 2'!$B$167*(U33-1)),$B$5))</f>
        <v>#N/A</v>
      </c>
      <c r="J33" s="16">
        <f t="shared" si="36"/>
        <v>0.67293831570653539</v>
      </c>
      <c r="K33" s="16">
        <f t="shared" si="36"/>
        <v>1.0198528715010069</v>
      </c>
      <c r="L33" s="16">
        <f t="shared" si="36"/>
        <v>0.95844413924195726</v>
      </c>
      <c r="M33" s="16">
        <f t="shared" si="36"/>
        <v>0.98731177731008701</v>
      </c>
      <c r="N33" s="16">
        <f t="shared" ref="N33:O33" si="61">N32</f>
        <v>1.0342794104085824</v>
      </c>
      <c r="O33" s="16">
        <f t="shared" si="61"/>
        <v>1</v>
      </c>
      <c r="P33" s="16">
        <f>IFERROR(INDEX('Model 2'!EMBLEMFac26,MATCH(H33,'Model 2'!$S$8:$S$129,0)),P32)</f>
        <v>1.333969419313042</v>
      </c>
      <c r="Q33" s="16" t="e">
        <f>INDEX('Model 2'!EMBLEMFac9Fac18,MATCH(I33,'Model 2'!$A$133:$A$162,1),MATCH($D$4,'Model 2'!$C$132:$G$132,0))</f>
        <v>#N/A</v>
      </c>
      <c r="R33" s="16" t="e">
        <f t="shared" ref="R33" si="62">R32</f>
        <v>#N/A</v>
      </c>
      <c r="S33" s="16" t="e">
        <f t="shared" si="0"/>
        <v>#N/A</v>
      </c>
      <c r="U33" s="34">
        <f t="shared" si="29"/>
        <v>3</v>
      </c>
      <c r="V33" s="17"/>
      <c r="W33" s="17"/>
    </row>
    <row r="34" spans="1:23" x14ac:dyDescent="0.3">
      <c r="A34" s="24"/>
      <c r="B34" s="29"/>
      <c r="G34" s="18">
        <f t="shared" si="26"/>
        <v>82</v>
      </c>
      <c r="H34" s="5" t="s">
        <v>294</v>
      </c>
      <c r="I34" s="33" t="e">
        <f>IF('Model 2'!$B$168="C",$B$5*(1+'Model 2'!$B$167)^(U34-1),IF('Model 2'!$B$168="S",$B$5*(1+'Model 2'!$B$167*(U34-1)),$B$5))</f>
        <v>#N/A</v>
      </c>
      <c r="J34" s="16">
        <f t="shared" si="36"/>
        <v>0.67293831570653539</v>
      </c>
      <c r="K34" s="16">
        <f t="shared" si="36"/>
        <v>1.0198528715010069</v>
      </c>
      <c r="L34" s="16">
        <f t="shared" si="36"/>
        <v>0.95844413924195726</v>
      </c>
      <c r="M34" s="16">
        <f t="shared" si="36"/>
        <v>0.98731177731008701</v>
      </c>
      <c r="N34" s="16">
        <f t="shared" ref="N34:O34" si="63">N33</f>
        <v>1.0342794104085824</v>
      </c>
      <c r="O34" s="16">
        <f t="shared" si="63"/>
        <v>1</v>
      </c>
      <c r="P34" s="16">
        <f>IFERROR(INDEX('Model 2'!EMBLEMFac26,MATCH(H34,'Model 2'!$S$8:$S$129,0)),P33)</f>
        <v>1.3375364161333949</v>
      </c>
      <c r="Q34" s="16" t="e">
        <f>INDEX('Model 2'!EMBLEMFac9Fac18,MATCH(I34,'Model 2'!$A$133:$A$162,1),MATCH($D$4,'Model 2'!$C$132:$G$132,0))</f>
        <v>#N/A</v>
      </c>
      <c r="R34" s="16" t="e">
        <f t="shared" ref="R34" si="64">R33</f>
        <v>#N/A</v>
      </c>
      <c r="S34" s="16" t="e">
        <f t="shared" si="0"/>
        <v>#N/A</v>
      </c>
      <c r="U34" s="34">
        <f t="shared" si="29"/>
        <v>3</v>
      </c>
      <c r="V34" s="17"/>
      <c r="W34" s="17"/>
    </row>
    <row r="35" spans="1:23" x14ac:dyDescent="0.3">
      <c r="A35" s="24"/>
      <c r="B35" s="29"/>
      <c r="G35" s="18">
        <f t="shared" si="26"/>
        <v>82</v>
      </c>
      <c r="H35" s="5" t="s">
        <v>295</v>
      </c>
      <c r="I35" s="33" t="e">
        <f>IF('Model 2'!$B$168="C",$B$5*(1+'Model 2'!$B$167)^(U35-1),IF('Model 2'!$B$168="S",$B$5*(1+'Model 2'!$B$167*(U35-1)),$B$5))</f>
        <v>#N/A</v>
      </c>
      <c r="J35" s="16">
        <f t="shared" si="36"/>
        <v>0.67293831570653539</v>
      </c>
      <c r="K35" s="16">
        <f t="shared" si="36"/>
        <v>1.0198528715010069</v>
      </c>
      <c r="L35" s="16">
        <f t="shared" si="36"/>
        <v>0.95844413924195726</v>
      </c>
      <c r="M35" s="16">
        <f t="shared" si="36"/>
        <v>0.98731177731008701</v>
      </c>
      <c r="N35" s="16">
        <f t="shared" ref="N35:O35" si="65">N34</f>
        <v>1.0342794104085824</v>
      </c>
      <c r="O35" s="16">
        <f t="shared" si="65"/>
        <v>1</v>
      </c>
      <c r="P35" s="16">
        <f>IFERROR(INDEX('Model 2'!EMBLEMFac26,MATCH(H35,'Model 2'!$S$8:$S$129,0)),P34)</f>
        <v>1.3407924270497693</v>
      </c>
      <c r="Q35" s="16" t="e">
        <f>INDEX('Model 2'!EMBLEMFac9Fac18,MATCH(I35,'Model 2'!$A$133:$A$162,1),MATCH($D$4,'Model 2'!$C$132:$G$132,0))</f>
        <v>#N/A</v>
      </c>
      <c r="R35" s="16" t="e">
        <f t="shared" ref="R35" si="66">R34</f>
        <v>#N/A</v>
      </c>
      <c r="S35" s="16" t="e">
        <f t="shared" si="0"/>
        <v>#N/A</v>
      </c>
      <c r="U35" s="34">
        <f t="shared" si="29"/>
        <v>3</v>
      </c>
      <c r="V35" s="17"/>
      <c r="W35" s="17"/>
    </row>
    <row r="36" spans="1:23" x14ac:dyDescent="0.3">
      <c r="A36" s="24"/>
      <c r="B36" s="29"/>
      <c r="G36" s="18">
        <f t="shared" si="26"/>
        <v>82</v>
      </c>
      <c r="H36" s="5" t="s">
        <v>296</v>
      </c>
      <c r="I36" s="33" t="e">
        <f>IF('Model 2'!$B$168="C",$B$5*(1+'Model 2'!$B$167)^(U36-1),IF('Model 2'!$B$168="S",$B$5*(1+'Model 2'!$B$167*(U36-1)),$B$5))</f>
        <v>#N/A</v>
      </c>
      <c r="J36" s="16">
        <f t="shared" si="36"/>
        <v>0.67293831570653539</v>
      </c>
      <c r="K36" s="16">
        <f t="shared" si="36"/>
        <v>1.0198528715010069</v>
      </c>
      <c r="L36" s="16">
        <f t="shared" si="36"/>
        <v>0.95844413924195726</v>
      </c>
      <c r="M36" s="16">
        <f t="shared" si="36"/>
        <v>0.98731177731008701</v>
      </c>
      <c r="N36" s="16">
        <f t="shared" ref="N36:O36" si="67">N35</f>
        <v>1.0342794104085824</v>
      </c>
      <c r="O36" s="16">
        <f t="shared" si="67"/>
        <v>1</v>
      </c>
      <c r="P36" s="16">
        <f>IFERROR(INDEX('Model 2'!EMBLEMFac26,MATCH(H36,'Model 2'!$S$8:$S$129,0)),P35)</f>
        <v>1.3437604707255464</v>
      </c>
      <c r="Q36" s="16" t="e">
        <f>INDEX('Model 2'!EMBLEMFac9Fac18,MATCH(I36,'Model 2'!$A$133:$A$162,1),MATCH($D$4,'Model 2'!$C$132:$G$132,0))</f>
        <v>#N/A</v>
      </c>
      <c r="R36" s="16" t="e">
        <f t="shared" ref="R36" si="68">R35</f>
        <v>#N/A</v>
      </c>
      <c r="S36" s="16" t="e">
        <f t="shared" si="0"/>
        <v>#N/A</v>
      </c>
      <c r="U36" s="34">
        <f t="shared" si="29"/>
        <v>3</v>
      </c>
      <c r="V36" s="17"/>
      <c r="W36" s="17"/>
    </row>
    <row r="37" spans="1:23" x14ac:dyDescent="0.3">
      <c r="A37" s="24"/>
      <c r="B37" s="29"/>
      <c r="G37" s="18">
        <f t="shared" si="26"/>
        <v>82</v>
      </c>
      <c r="H37" s="5" t="s">
        <v>297</v>
      </c>
      <c r="I37" s="33" t="e">
        <f>IF('Model 2'!$B$168="C",$B$5*(1+'Model 2'!$B$167)^(U37-1),IF('Model 2'!$B$168="S",$B$5*(1+'Model 2'!$B$167*(U37-1)),$B$5))</f>
        <v>#N/A</v>
      </c>
      <c r="J37" s="16">
        <f t="shared" ref="J37:M52" si="69">J36</f>
        <v>0.67293831570653539</v>
      </c>
      <c r="K37" s="16">
        <f t="shared" si="69"/>
        <v>1.0198528715010069</v>
      </c>
      <c r="L37" s="16">
        <f t="shared" si="69"/>
        <v>0.95844413924195726</v>
      </c>
      <c r="M37" s="16">
        <f t="shared" si="69"/>
        <v>0.98731177731008701</v>
      </c>
      <c r="N37" s="16">
        <f t="shared" ref="N37:O37" si="70">N36</f>
        <v>1.0342794104085824</v>
      </c>
      <c r="O37" s="16">
        <f t="shared" si="70"/>
        <v>1</v>
      </c>
      <c r="P37" s="16">
        <f>IFERROR(INDEX('Model 2'!EMBLEMFac26,MATCH(H37,'Model 2'!$S$8:$S$129,0)),P36)</f>
        <v>1.3464627417570383</v>
      </c>
      <c r="Q37" s="16" t="e">
        <f>INDEX('Model 2'!EMBLEMFac9Fac18,MATCH(I37,'Model 2'!$A$133:$A$162,1),MATCH($D$4,'Model 2'!$C$132:$G$132,0))</f>
        <v>#N/A</v>
      </c>
      <c r="R37" s="16" t="e">
        <f t="shared" ref="R37" si="71">R36</f>
        <v>#N/A</v>
      </c>
      <c r="S37" s="16" t="e">
        <f t="shared" si="0"/>
        <v>#N/A</v>
      </c>
      <c r="U37" s="34">
        <f t="shared" si="29"/>
        <v>3</v>
      </c>
      <c r="V37" s="17"/>
      <c r="W37" s="17"/>
    </row>
    <row r="38" spans="1:23" x14ac:dyDescent="0.3">
      <c r="A38" s="24"/>
      <c r="B38" s="29"/>
      <c r="G38" s="18">
        <f t="shared" si="26"/>
        <v>82</v>
      </c>
      <c r="H38" s="5" t="s">
        <v>298</v>
      </c>
      <c r="I38" s="33" t="e">
        <f>IF('Model 2'!$B$168="C",$B$5*(1+'Model 2'!$B$167)^(U38-1),IF('Model 2'!$B$168="S",$B$5*(1+'Model 2'!$B$167*(U38-1)),$B$5))</f>
        <v>#N/A</v>
      </c>
      <c r="J38" s="16">
        <f t="shared" si="69"/>
        <v>0.67293831570653539</v>
      </c>
      <c r="K38" s="16">
        <f t="shared" si="69"/>
        <v>1.0198528715010069</v>
      </c>
      <c r="L38" s="16">
        <f t="shared" si="69"/>
        <v>0.95844413924195726</v>
      </c>
      <c r="M38" s="16">
        <f t="shared" si="69"/>
        <v>0.98731177731008701</v>
      </c>
      <c r="N38" s="16">
        <f t="shared" ref="N38:O38" si="72">N37</f>
        <v>1.0342794104085824</v>
      </c>
      <c r="O38" s="16">
        <f t="shared" si="72"/>
        <v>1</v>
      </c>
      <c r="P38" s="16">
        <f>IFERROR(INDEX('Model 2'!EMBLEMFac26,MATCH(H38,'Model 2'!$S$8:$S$129,0)),P37)</f>
        <v>1.3489205775637056</v>
      </c>
      <c r="Q38" s="16" t="e">
        <f>INDEX('Model 2'!EMBLEMFac9Fac18,MATCH(I38,'Model 2'!$A$133:$A$162,1),MATCH($D$4,'Model 2'!$C$132:$G$132,0))</f>
        <v>#N/A</v>
      </c>
      <c r="R38" s="16" t="e">
        <f t="shared" ref="R38" si="73">R37</f>
        <v>#N/A</v>
      </c>
      <c r="S38" s="16" t="e">
        <f t="shared" si="0"/>
        <v>#N/A</v>
      </c>
      <c r="U38" s="34">
        <f t="shared" si="29"/>
        <v>3</v>
      </c>
      <c r="V38" s="17"/>
      <c r="W38" s="17"/>
    </row>
    <row r="39" spans="1:23" x14ac:dyDescent="0.3">
      <c r="A39" s="24"/>
      <c r="B39" s="29"/>
      <c r="G39" s="18">
        <f t="shared" si="26"/>
        <v>82</v>
      </c>
      <c r="H39" s="5" t="s">
        <v>299</v>
      </c>
      <c r="I39" s="33" t="e">
        <f>IF('Model 2'!$B$168="C",$B$5*(1+'Model 2'!$B$167)^(U39-1),IF('Model 2'!$B$168="S",$B$5*(1+'Model 2'!$B$167*(U39-1)),$B$5))</f>
        <v>#N/A</v>
      </c>
      <c r="J39" s="16">
        <f t="shared" si="69"/>
        <v>0.67293831570653539</v>
      </c>
      <c r="K39" s="16">
        <f t="shared" si="69"/>
        <v>1.0198528715010069</v>
      </c>
      <c r="L39" s="16">
        <f t="shared" si="69"/>
        <v>0.95844413924195726</v>
      </c>
      <c r="M39" s="16">
        <f t="shared" si="69"/>
        <v>0.98731177731008701</v>
      </c>
      <c r="N39" s="16">
        <f t="shared" ref="N39:O39" si="74">N38</f>
        <v>1.0342794104085824</v>
      </c>
      <c r="O39" s="16">
        <f t="shared" si="74"/>
        <v>1</v>
      </c>
      <c r="P39" s="16">
        <f>IFERROR(INDEX('Model 2'!EMBLEMFac26,MATCH(H39,'Model 2'!$S$8:$S$129,0)),P38)</f>
        <v>1.351154432591773</v>
      </c>
      <c r="Q39" s="16" t="e">
        <f>INDEX('Model 2'!EMBLEMFac9Fac18,MATCH(I39,'Model 2'!$A$133:$A$162,1),MATCH($D$4,'Model 2'!$C$132:$G$132,0))</f>
        <v>#N/A</v>
      </c>
      <c r="R39" s="16" t="e">
        <f t="shared" ref="R39" si="75">R38</f>
        <v>#N/A</v>
      </c>
      <c r="S39" s="16" t="e">
        <f t="shared" si="0"/>
        <v>#N/A</v>
      </c>
      <c r="U39" s="34">
        <f t="shared" si="29"/>
        <v>3</v>
      </c>
      <c r="V39" s="17"/>
      <c r="W39" s="17"/>
    </row>
    <row r="40" spans="1:23" x14ac:dyDescent="0.3">
      <c r="G40" s="18">
        <f t="shared" si="26"/>
        <v>83</v>
      </c>
      <c r="H40" s="5" t="s">
        <v>300</v>
      </c>
      <c r="I40" s="33" t="e">
        <f>IF('Model 2'!$B$168="C",$B$5*(1+'Model 2'!$B$167)^(U40-1),IF('Model 2'!$B$168="S",$B$5*(1+'Model 2'!$B$167*(U40-1)),$B$5))</f>
        <v>#N/A</v>
      </c>
      <c r="J40" s="16">
        <f t="shared" si="69"/>
        <v>0.67293831570653539</v>
      </c>
      <c r="K40" s="16">
        <f t="shared" si="69"/>
        <v>1.0198528715010069</v>
      </c>
      <c r="L40" s="16">
        <f t="shared" si="69"/>
        <v>0.95844413924195726</v>
      </c>
      <c r="M40" s="16">
        <f t="shared" si="69"/>
        <v>0.98731177731008701</v>
      </c>
      <c r="N40" s="16">
        <f t="shared" ref="N40:O40" si="76">N39</f>
        <v>1.0342794104085824</v>
      </c>
      <c r="O40" s="16">
        <f t="shared" si="76"/>
        <v>1</v>
      </c>
      <c r="P40" s="16">
        <f>IFERROR(INDEX('Model 2'!EMBLEMFac26,MATCH(H40,'Model 2'!$S$8:$S$129,0)),P39)</f>
        <v>1.3531838591921723</v>
      </c>
      <c r="Q40" s="16" t="e">
        <f>INDEX('Model 2'!EMBLEMFac9Fac18,MATCH(I40,'Model 2'!$A$133:$A$162,1),MATCH($D$4,'Model 2'!$C$132:$G$132,0))</f>
        <v>#N/A</v>
      </c>
      <c r="R40" s="16" t="e">
        <f t="shared" ref="R40" si="77">R39</f>
        <v>#N/A</v>
      </c>
      <c r="S40" s="16" t="e">
        <f t="shared" si="0"/>
        <v>#N/A</v>
      </c>
      <c r="U40" s="34">
        <f t="shared" si="29"/>
        <v>4</v>
      </c>
      <c r="V40" s="17"/>
      <c r="W40" s="17"/>
    </row>
    <row r="41" spans="1:23" x14ac:dyDescent="0.3">
      <c r="G41" s="18">
        <f t="shared" si="26"/>
        <v>83</v>
      </c>
      <c r="H41" s="5" t="s">
        <v>301</v>
      </c>
      <c r="I41" s="33" t="e">
        <f>IF('Model 2'!$B$168="C",$B$5*(1+'Model 2'!$B$167)^(U41-1),IF('Model 2'!$B$168="S",$B$5*(1+'Model 2'!$B$167*(U41-1)),$B$5))</f>
        <v>#N/A</v>
      </c>
      <c r="J41" s="16">
        <f t="shared" si="69"/>
        <v>0.67293831570653539</v>
      </c>
      <c r="K41" s="16">
        <f t="shared" si="69"/>
        <v>1.0198528715010069</v>
      </c>
      <c r="L41" s="16">
        <f t="shared" si="69"/>
        <v>0.95844413924195726</v>
      </c>
      <c r="M41" s="16">
        <f t="shared" si="69"/>
        <v>0.98731177731008701</v>
      </c>
      <c r="N41" s="16">
        <f t="shared" ref="N41:O41" si="78">N40</f>
        <v>1.0342794104085824</v>
      </c>
      <c r="O41" s="16">
        <f t="shared" si="78"/>
        <v>1</v>
      </c>
      <c r="P41" s="16">
        <f>IFERROR(INDEX('Model 2'!EMBLEMFac26,MATCH(H41,'Model 2'!$S$8:$S$129,0)),P40)</f>
        <v>1.3550274945585183</v>
      </c>
      <c r="Q41" s="16" t="e">
        <f>INDEX('Model 2'!EMBLEMFac9Fac18,MATCH(I41,'Model 2'!$A$133:$A$162,1),MATCH($D$4,'Model 2'!$C$132:$G$132,0))</f>
        <v>#N/A</v>
      </c>
      <c r="R41" s="16" t="e">
        <f t="shared" ref="R41" si="79">R40</f>
        <v>#N/A</v>
      </c>
      <c r="S41" s="16" t="e">
        <f t="shared" si="0"/>
        <v>#N/A</v>
      </c>
      <c r="U41" s="34">
        <f t="shared" si="29"/>
        <v>4</v>
      </c>
    </row>
    <row r="42" spans="1:23" x14ac:dyDescent="0.3">
      <c r="G42" s="18">
        <f t="shared" si="26"/>
        <v>83</v>
      </c>
      <c r="H42" s="5" t="s">
        <v>302</v>
      </c>
      <c r="I42" s="33" t="e">
        <f>IF('Model 2'!$B$168="C",$B$5*(1+'Model 2'!$B$167)^(U42-1),IF('Model 2'!$B$168="S",$B$5*(1+'Model 2'!$B$167*(U42-1)),$B$5))</f>
        <v>#N/A</v>
      </c>
      <c r="J42" s="16">
        <f t="shared" si="69"/>
        <v>0.67293831570653539</v>
      </c>
      <c r="K42" s="16">
        <f t="shared" si="69"/>
        <v>1.0198528715010069</v>
      </c>
      <c r="L42" s="16">
        <f t="shared" si="69"/>
        <v>0.95844413924195726</v>
      </c>
      <c r="M42" s="16">
        <f t="shared" si="69"/>
        <v>0.98731177731008701</v>
      </c>
      <c r="N42" s="16">
        <f t="shared" ref="N42:O42" si="80">N41</f>
        <v>1.0342794104085824</v>
      </c>
      <c r="O42" s="16">
        <f t="shared" si="80"/>
        <v>1</v>
      </c>
      <c r="P42" s="16">
        <f>IFERROR(INDEX('Model 2'!EMBLEMFac26,MATCH(H42,'Model 2'!$S$8:$S$129,0)),P41)</f>
        <v>1.3567030531390436</v>
      </c>
      <c r="Q42" s="16" t="e">
        <f>INDEX('Model 2'!EMBLEMFac9Fac18,MATCH(I42,'Model 2'!$A$133:$A$162,1),MATCH($D$4,'Model 2'!$C$132:$G$132,0))</f>
        <v>#N/A</v>
      </c>
      <c r="R42" s="16" t="e">
        <f t="shared" ref="R42" si="81">R41</f>
        <v>#N/A</v>
      </c>
      <c r="S42" s="16" t="e">
        <f t="shared" si="0"/>
        <v>#N/A</v>
      </c>
      <c r="U42" s="34">
        <f t="shared" si="29"/>
        <v>4</v>
      </c>
    </row>
    <row r="43" spans="1:23" x14ac:dyDescent="0.3">
      <c r="G43" s="18">
        <f t="shared" si="26"/>
        <v>83</v>
      </c>
      <c r="H43" s="5" t="s">
        <v>303</v>
      </c>
      <c r="I43" s="33" t="e">
        <f>IF('Model 2'!$B$168="C",$B$5*(1+'Model 2'!$B$167)^(U43-1),IF('Model 2'!$B$168="S",$B$5*(1+'Model 2'!$B$167*(U43-1)),$B$5))</f>
        <v>#N/A</v>
      </c>
      <c r="J43" s="16">
        <f t="shared" si="69"/>
        <v>0.67293831570653539</v>
      </c>
      <c r="K43" s="16">
        <f t="shared" si="69"/>
        <v>1.0198528715010069</v>
      </c>
      <c r="L43" s="16">
        <f t="shared" si="69"/>
        <v>0.95844413924195726</v>
      </c>
      <c r="M43" s="16">
        <f t="shared" si="69"/>
        <v>0.98731177731008701</v>
      </c>
      <c r="N43" s="16">
        <f t="shared" ref="N43:O43" si="82">N42</f>
        <v>1.0342794104085824</v>
      </c>
      <c r="O43" s="16">
        <f t="shared" si="82"/>
        <v>1</v>
      </c>
      <c r="P43" s="16">
        <f>IFERROR(INDEX('Model 2'!EMBLEMFac26,MATCH(H43,'Model 2'!$S$8:$S$129,0)),P42)</f>
        <v>1.3582273239672131</v>
      </c>
      <c r="Q43" s="16" t="e">
        <f>INDEX('Model 2'!EMBLEMFac9Fac18,MATCH(I43,'Model 2'!$A$133:$A$162,1),MATCH($D$4,'Model 2'!$C$132:$G$132,0))</f>
        <v>#N/A</v>
      </c>
      <c r="R43" s="16" t="e">
        <f t="shared" ref="R43" si="83">R42</f>
        <v>#N/A</v>
      </c>
      <c r="S43" s="16" t="e">
        <f t="shared" si="0"/>
        <v>#N/A</v>
      </c>
      <c r="U43" s="34">
        <f t="shared" si="29"/>
        <v>4</v>
      </c>
    </row>
    <row r="44" spans="1:23" x14ac:dyDescent="0.3">
      <c r="G44" s="18">
        <f t="shared" si="26"/>
        <v>83</v>
      </c>
      <c r="H44" s="5" t="s">
        <v>304</v>
      </c>
      <c r="I44" s="33" t="e">
        <f>IF('Model 2'!$B$168="C",$B$5*(1+'Model 2'!$B$167)^(U44-1),IF('Model 2'!$B$168="S",$B$5*(1+'Model 2'!$B$167*(U44-1)),$B$5))</f>
        <v>#N/A</v>
      </c>
      <c r="J44" s="16">
        <f t="shared" si="69"/>
        <v>0.67293831570653539</v>
      </c>
      <c r="K44" s="16">
        <f t="shared" si="69"/>
        <v>1.0198528715010069</v>
      </c>
      <c r="L44" s="16">
        <f t="shared" si="69"/>
        <v>0.95844413924195726</v>
      </c>
      <c r="M44" s="16">
        <f t="shared" si="69"/>
        <v>0.98731177731008701</v>
      </c>
      <c r="N44" s="16">
        <f t="shared" ref="N44:O44" si="84">N43</f>
        <v>1.0342794104085824</v>
      </c>
      <c r="O44" s="16">
        <f t="shared" si="84"/>
        <v>1</v>
      </c>
      <c r="P44" s="16">
        <f>IFERROR(INDEX('Model 2'!EMBLEMFac26,MATCH(H44,'Model 2'!$S$8:$S$129,0)),P43)</f>
        <v>1.3596161723883726</v>
      </c>
      <c r="Q44" s="16" t="e">
        <f>INDEX('Model 2'!EMBLEMFac9Fac18,MATCH(I44,'Model 2'!$A$133:$A$162,1),MATCH($D$4,'Model 2'!$C$132:$G$132,0))</f>
        <v>#N/A</v>
      </c>
      <c r="R44" s="16" t="e">
        <f t="shared" ref="R44" si="85">R43</f>
        <v>#N/A</v>
      </c>
      <c r="S44" s="16" t="e">
        <f t="shared" si="0"/>
        <v>#N/A</v>
      </c>
      <c r="U44" s="34">
        <f t="shared" si="29"/>
        <v>4</v>
      </c>
    </row>
    <row r="45" spans="1:23" x14ac:dyDescent="0.3">
      <c r="G45" s="18">
        <f t="shared" si="26"/>
        <v>83</v>
      </c>
      <c r="H45" s="5" t="s">
        <v>305</v>
      </c>
      <c r="I45" s="33" t="e">
        <f>IF('Model 2'!$B$168="C",$B$5*(1+'Model 2'!$B$167)^(U45-1),IF('Model 2'!$B$168="S",$B$5*(1+'Model 2'!$B$167*(U45-1)),$B$5))</f>
        <v>#N/A</v>
      </c>
      <c r="J45" s="16">
        <f t="shared" si="69"/>
        <v>0.67293831570653539</v>
      </c>
      <c r="K45" s="16">
        <f t="shared" si="69"/>
        <v>1.0198528715010069</v>
      </c>
      <c r="L45" s="16">
        <f t="shared" si="69"/>
        <v>0.95844413924195726</v>
      </c>
      <c r="M45" s="16">
        <f t="shared" si="69"/>
        <v>0.98731177731008701</v>
      </c>
      <c r="N45" s="16">
        <f t="shared" ref="N45:O45" si="86">N44</f>
        <v>1.0342794104085824</v>
      </c>
      <c r="O45" s="16">
        <f t="shared" si="86"/>
        <v>1</v>
      </c>
      <c r="P45" s="16">
        <f>IFERROR(INDEX('Model 2'!EMBLEMFac26,MATCH(H45,'Model 2'!$S$8:$S$129,0)),P44)</f>
        <v>1.3608845456935614</v>
      </c>
      <c r="Q45" s="16" t="e">
        <f>INDEX('Model 2'!EMBLEMFac9Fac18,MATCH(I45,'Model 2'!$A$133:$A$162,1),MATCH($D$4,'Model 2'!$C$132:$G$132,0))</f>
        <v>#N/A</v>
      </c>
      <c r="R45" s="16" t="e">
        <f t="shared" ref="R45" si="87">R44</f>
        <v>#N/A</v>
      </c>
      <c r="S45" s="16" t="e">
        <f t="shared" si="0"/>
        <v>#N/A</v>
      </c>
      <c r="U45" s="34">
        <f t="shared" si="29"/>
        <v>4</v>
      </c>
    </row>
    <row r="46" spans="1:23" x14ac:dyDescent="0.3">
      <c r="G46" s="18">
        <f t="shared" si="26"/>
        <v>83</v>
      </c>
      <c r="H46" s="5" t="s">
        <v>306</v>
      </c>
      <c r="I46" s="33" t="e">
        <f>IF('Model 2'!$B$168="C",$B$5*(1+'Model 2'!$B$167)^(U46-1),IF('Model 2'!$B$168="S",$B$5*(1+'Model 2'!$B$167*(U46-1)),$B$5))</f>
        <v>#N/A</v>
      </c>
      <c r="J46" s="16">
        <f t="shared" si="69"/>
        <v>0.67293831570653539</v>
      </c>
      <c r="K46" s="16">
        <f t="shared" si="69"/>
        <v>1.0198528715010069</v>
      </c>
      <c r="L46" s="16">
        <f t="shared" si="69"/>
        <v>0.95844413924195726</v>
      </c>
      <c r="M46" s="16">
        <f t="shared" si="69"/>
        <v>0.98731177731008701</v>
      </c>
      <c r="N46" s="16">
        <f t="shared" ref="N46:O46" si="88">N45</f>
        <v>1.0342794104085824</v>
      </c>
      <c r="O46" s="16">
        <f t="shared" si="88"/>
        <v>1</v>
      </c>
      <c r="P46" s="16">
        <f>IFERROR(INDEX('Model 2'!EMBLEMFac26,MATCH(H46,'Model 2'!$S$8:$S$129,0)),P45)</f>
        <v>1.3620464822059837</v>
      </c>
      <c r="Q46" s="16" t="e">
        <f>INDEX('Model 2'!EMBLEMFac9Fac18,MATCH(I46,'Model 2'!$A$133:$A$162,1),MATCH($D$4,'Model 2'!$C$132:$G$132,0))</f>
        <v>#N/A</v>
      </c>
      <c r="R46" s="16" t="e">
        <f t="shared" ref="R46" si="89">R45</f>
        <v>#N/A</v>
      </c>
      <c r="S46" s="16" t="e">
        <f t="shared" si="0"/>
        <v>#N/A</v>
      </c>
      <c r="U46" s="34">
        <f t="shared" si="29"/>
        <v>4</v>
      </c>
    </row>
    <row r="47" spans="1:23" x14ac:dyDescent="0.3">
      <c r="G47" s="18">
        <f t="shared" si="26"/>
        <v>83</v>
      </c>
      <c r="H47" s="5" t="s">
        <v>307</v>
      </c>
      <c r="I47" s="33" t="e">
        <f>IF('Model 2'!$B$168="C",$B$5*(1+'Model 2'!$B$167)^(U47-1),IF('Model 2'!$B$168="S",$B$5*(1+'Model 2'!$B$167*(U47-1)),$B$5))</f>
        <v>#N/A</v>
      </c>
      <c r="J47" s="16">
        <f t="shared" si="69"/>
        <v>0.67293831570653539</v>
      </c>
      <c r="K47" s="16">
        <f t="shared" si="69"/>
        <v>1.0198528715010069</v>
      </c>
      <c r="L47" s="16">
        <f t="shared" si="69"/>
        <v>0.95844413924195726</v>
      </c>
      <c r="M47" s="16">
        <f t="shared" si="69"/>
        <v>0.98731177731008701</v>
      </c>
      <c r="N47" s="16">
        <f t="shared" ref="N47:O47" si="90">N46</f>
        <v>1.0342794104085824</v>
      </c>
      <c r="O47" s="16">
        <f t="shared" si="90"/>
        <v>1</v>
      </c>
      <c r="P47" s="16">
        <f>IFERROR(INDEX('Model 2'!EMBLEMFac26,MATCH(H47,'Model 2'!$S$8:$S$129,0)),P46)</f>
        <v>1.3631151234000867</v>
      </c>
      <c r="Q47" s="16" t="e">
        <f>INDEX('Model 2'!EMBLEMFac9Fac18,MATCH(I47,'Model 2'!$A$133:$A$162,1),MATCH($D$4,'Model 2'!$C$132:$G$132,0))</f>
        <v>#N/A</v>
      </c>
      <c r="R47" s="16" t="e">
        <f t="shared" ref="R47" si="91">R46</f>
        <v>#N/A</v>
      </c>
      <c r="S47" s="16" t="e">
        <f t="shared" si="0"/>
        <v>#N/A</v>
      </c>
      <c r="U47" s="34">
        <f t="shared" si="29"/>
        <v>4</v>
      </c>
    </row>
    <row r="48" spans="1:23" x14ac:dyDescent="0.3">
      <c r="G48" s="18">
        <f t="shared" si="26"/>
        <v>83</v>
      </c>
      <c r="H48" s="5" t="s">
        <v>308</v>
      </c>
      <c r="I48" s="33" t="e">
        <f>IF('Model 2'!$B$168="C",$B$5*(1+'Model 2'!$B$167)^(U48-1),IF('Model 2'!$B$168="S",$B$5*(1+'Model 2'!$B$167*(U48-1)),$B$5))</f>
        <v>#N/A</v>
      </c>
      <c r="J48" s="16">
        <f t="shared" si="69"/>
        <v>0.67293831570653539</v>
      </c>
      <c r="K48" s="16">
        <f t="shared" si="69"/>
        <v>1.0198528715010069</v>
      </c>
      <c r="L48" s="16">
        <f t="shared" si="69"/>
        <v>0.95844413924195726</v>
      </c>
      <c r="M48" s="16">
        <f t="shared" si="69"/>
        <v>0.98731177731008701</v>
      </c>
      <c r="N48" s="16">
        <f t="shared" ref="N48:O48" si="92">N47</f>
        <v>1.0342794104085824</v>
      </c>
      <c r="O48" s="16">
        <f t="shared" si="92"/>
        <v>1</v>
      </c>
      <c r="P48" s="16">
        <f>IFERROR(INDEX('Model 2'!EMBLEMFac26,MATCH(H48,'Model 2'!$S$8:$S$129,0)),P47)</f>
        <v>1.364102728667318</v>
      </c>
      <c r="Q48" s="16" t="e">
        <f>INDEX('Model 2'!EMBLEMFac9Fac18,MATCH(I48,'Model 2'!$A$133:$A$162,1),MATCH($D$4,'Model 2'!$C$132:$G$132,0))</f>
        <v>#N/A</v>
      </c>
      <c r="R48" s="16" t="e">
        <f t="shared" ref="R48" si="93">R47</f>
        <v>#N/A</v>
      </c>
      <c r="S48" s="16" t="e">
        <f t="shared" si="0"/>
        <v>#N/A</v>
      </c>
      <c r="U48" s="34">
        <f t="shared" si="29"/>
        <v>4</v>
      </c>
    </row>
    <row r="49" spans="7:21" x14ac:dyDescent="0.3">
      <c r="G49" s="18">
        <f t="shared" si="26"/>
        <v>83</v>
      </c>
      <c r="H49" s="5" t="s">
        <v>309</v>
      </c>
      <c r="I49" s="33" t="e">
        <f>IF('Model 2'!$B$168="C",$B$5*(1+'Model 2'!$B$167)^(U49-1),IF('Model 2'!$B$168="S",$B$5*(1+'Model 2'!$B$167*(U49-1)),$B$5))</f>
        <v>#N/A</v>
      </c>
      <c r="J49" s="16">
        <f t="shared" si="69"/>
        <v>0.67293831570653539</v>
      </c>
      <c r="K49" s="16">
        <f t="shared" si="69"/>
        <v>1.0198528715010069</v>
      </c>
      <c r="L49" s="16">
        <f t="shared" si="69"/>
        <v>0.95844413924195726</v>
      </c>
      <c r="M49" s="16">
        <f t="shared" si="69"/>
        <v>0.98731177731008701</v>
      </c>
      <c r="N49" s="16">
        <f t="shared" ref="N49:O49" si="94">N48</f>
        <v>1.0342794104085824</v>
      </c>
      <c r="O49" s="16">
        <f t="shared" si="94"/>
        <v>1</v>
      </c>
      <c r="P49" s="16">
        <f>IFERROR(INDEX('Model 2'!EMBLEMFac26,MATCH(H49,'Model 2'!$S$8:$S$129,0)),P48)</f>
        <v>1.3650206923760813</v>
      </c>
      <c r="Q49" s="16" t="e">
        <f>INDEX('Model 2'!EMBLEMFac9Fac18,MATCH(I49,'Model 2'!$A$133:$A$162,1),MATCH($D$4,'Model 2'!$C$132:$G$132,0))</f>
        <v>#N/A</v>
      </c>
      <c r="R49" s="16" t="e">
        <f t="shared" ref="R49" si="95">R48</f>
        <v>#N/A</v>
      </c>
      <c r="S49" s="16" t="e">
        <f t="shared" si="0"/>
        <v>#N/A</v>
      </c>
      <c r="U49" s="34">
        <f t="shared" si="29"/>
        <v>4</v>
      </c>
    </row>
    <row r="50" spans="7:21" x14ac:dyDescent="0.3">
      <c r="G50" s="18">
        <f t="shared" si="26"/>
        <v>83</v>
      </c>
      <c r="H50" s="5" t="s">
        <v>310</v>
      </c>
      <c r="I50" s="33" t="e">
        <f>IF('Model 2'!$B$168="C",$B$5*(1+'Model 2'!$B$167)^(U50-1),IF('Model 2'!$B$168="S",$B$5*(1+'Model 2'!$B$167*(U50-1)),$B$5))</f>
        <v>#N/A</v>
      </c>
      <c r="J50" s="16">
        <f t="shared" si="69"/>
        <v>0.67293831570653539</v>
      </c>
      <c r="K50" s="16">
        <f t="shared" si="69"/>
        <v>1.0198528715010069</v>
      </c>
      <c r="L50" s="16">
        <f t="shared" si="69"/>
        <v>0.95844413924195726</v>
      </c>
      <c r="M50" s="16">
        <f t="shared" si="69"/>
        <v>0.98731177731008701</v>
      </c>
      <c r="N50" s="16">
        <f t="shared" ref="N50:O50" si="96">N49</f>
        <v>1.0342794104085824</v>
      </c>
      <c r="O50" s="16">
        <f t="shared" si="96"/>
        <v>1</v>
      </c>
      <c r="P50" s="16">
        <f>IFERROR(INDEX('Model 2'!EMBLEMFac26,MATCH(H50,'Model 2'!$S$8:$S$129,0)),P49)</f>
        <v>1.3658795629058997</v>
      </c>
      <c r="Q50" s="16" t="e">
        <f>INDEX('Model 2'!EMBLEMFac9Fac18,MATCH(I50,'Model 2'!$A$133:$A$162,1),MATCH($D$4,'Model 2'!$C$132:$G$132,0))</f>
        <v>#N/A</v>
      </c>
      <c r="R50" s="16" t="e">
        <f t="shared" ref="R50" si="97">R49</f>
        <v>#N/A</v>
      </c>
      <c r="S50" s="16" t="e">
        <f t="shared" si="0"/>
        <v>#N/A</v>
      </c>
      <c r="U50" s="34">
        <f t="shared" si="29"/>
        <v>4</v>
      </c>
    </row>
    <row r="51" spans="7:21" x14ac:dyDescent="0.3">
      <c r="G51" s="18">
        <f t="shared" si="26"/>
        <v>83</v>
      </c>
      <c r="H51" s="5" t="s">
        <v>311</v>
      </c>
      <c r="I51" s="33" t="e">
        <f>IF('Model 2'!$B$168="C",$B$5*(1+'Model 2'!$B$167)^(U51-1),IF('Model 2'!$B$168="S",$B$5*(1+'Model 2'!$B$167*(U51-1)),$B$5))</f>
        <v>#N/A</v>
      </c>
      <c r="J51" s="16">
        <f t="shared" si="69"/>
        <v>0.67293831570653539</v>
      </c>
      <c r="K51" s="16">
        <f t="shared" si="69"/>
        <v>1.0198528715010069</v>
      </c>
      <c r="L51" s="16">
        <f t="shared" si="69"/>
        <v>0.95844413924195726</v>
      </c>
      <c r="M51" s="16">
        <f t="shared" si="69"/>
        <v>0.98731177731008701</v>
      </c>
      <c r="N51" s="16">
        <f t="shared" ref="N51:O51" si="98">N50</f>
        <v>1.0342794104085824</v>
      </c>
      <c r="O51" s="16">
        <f t="shared" si="98"/>
        <v>1</v>
      </c>
      <c r="P51" s="16">
        <f>IFERROR(INDEX('Model 2'!EMBLEMFac26,MATCH(H51,'Model 2'!$S$8:$S$129,0)),P50)</f>
        <v>1.3666890633670954</v>
      </c>
      <c r="Q51" s="16" t="e">
        <f>INDEX('Model 2'!EMBLEMFac9Fac18,MATCH(I51,'Model 2'!$A$133:$A$162,1),MATCH($D$4,'Model 2'!$C$132:$G$132,0))</f>
        <v>#N/A</v>
      </c>
      <c r="R51" s="16" t="e">
        <f t="shared" ref="R51" si="99">R50</f>
        <v>#N/A</v>
      </c>
      <c r="S51" s="16" t="e">
        <f t="shared" si="0"/>
        <v>#N/A</v>
      </c>
      <c r="U51" s="34">
        <f t="shared" si="29"/>
        <v>4</v>
      </c>
    </row>
    <row r="52" spans="7:21" x14ac:dyDescent="0.3">
      <c r="G52" s="18">
        <f t="shared" si="26"/>
        <v>84</v>
      </c>
      <c r="H52" s="5" t="s">
        <v>312</v>
      </c>
      <c r="I52" s="33" t="e">
        <f>IF('Model 2'!$B$168="C",$B$5*(1+'Model 2'!$B$167)^(U52-1),IF('Model 2'!$B$168="S",$B$5*(1+'Model 2'!$B$167*(U52-1)),$B$5))</f>
        <v>#N/A</v>
      </c>
      <c r="J52" s="16">
        <f t="shared" si="69"/>
        <v>0.67293831570653539</v>
      </c>
      <c r="K52" s="16">
        <f t="shared" si="69"/>
        <v>1.0198528715010069</v>
      </c>
      <c r="L52" s="16">
        <f t="shared" si="69"/>
        <v>0.95844413924195726</v>
      </c>
      <c r="M52" s="16">
        <f t="shared" si="69"/>
        <v>0.98731177731008701</v>
      </c>
      <c r="N52" s="16">
        <f t="shared" ref="N52:O52" si="100">N51</f>
        <v>1.0342794104085824</v>
      </c>
      <c r="O52" s="16">
        <f t="shared" si="100"/>
        <v>1</v>
      </c>
      <c r="P52" s="16">
        <f>IFERROR(INDEX('Model 2'!EMBLEMFac26,MATCH(H52,'Model 2'!$S$8:$S$129,0)),P51)</f>
        <v>1.3674581137472164</v>
      </c>
      <c r="Q52" s="16" t="e">
        <f>INDEX('Model 2'!EMBLEMFac9Fac18,MATCH(I52,'Model 2'!$A$133:$A$162,1),MATCH($D$4,'Model 2'!$C$132:$G$132,0))</f>
        <v>#N/A</v>
      </c>
      <c r="R52" s="16" t="e">
        <f t="shared" ref="R52" si="101">R51</f>
        <v>#N/A</v>
      </c>
      <c r="S52" s="16" t="e">
        <f t="shared" si="0"/>
        <v>#N/A</v>
      </c>
      <c r="U52" s="34">
        <f t="shared" si="29"/>
        <v>5</v>
      </c>
    </row>
    <row r="53" spans="7:21" x14ac:dyDescent="0.3">
      <c r="G53" s="18">
        <f t="shared" si="26"/>
        <v>84</v>
      </c>
      <c r="H53" s="5" t="s">
        <v>313</v>
      </c>
      <c r="I53" s="33" t="e">
        <f>IF('Model 2'!$B$168="C",$B$5*(1+'Model 2'!$B$167)^(U53-1),IF('Model 2'!$B$168="S",$B$5*(1+'Model 2'!$B$167*(U53-1)),$B$5))</f>
        <v>#N/A</v>
      </c>
      <c r="J53" s="16">
        <f t="shared" ref="J53:M68" si="102">J52</f>
        <v>0.67293831570653539</v>
      </c>
      <c r="K53" s="16">
        <f t="shared" si="102"/>
        <v>1.0198528715010069</v>
      </c>
      <c r="L53" s="16">
        <f t="shared" si="102"/>
        <v>0.95844413924195726</v>
      </c>
      <c r="M53" s="16">
        <f t="shared" si="102"/>
        <v>0.98731177731008701</v>
      </c>
      <c r="N53" s="16">
        <f t="shared" ref="N53:O53" si="103">N52</f>
        <v>1.0342794104085824</v>
      </c>
      <c r="O53" s="16">
        <f t="shared" si="103"/>
        <v>1</v>
      </c>
      <c r="P53" s="16">
        <f>IFERROR(INDEX('Model 2'!EMBLEMFac26,MATCH(H53,'Model 2'!$S$8:$S$129,0)),P52)</f>
        <v>1.3681948542538771</v>
      </c>
      <c r="Q53" s="16" t="e">
        <f>INDEX('Model 2'!EMBLEMFac9Fac18,MATCH(I53,'Model 2'!$A$133:$A$162,1),MATCH($D$4,'Model 2'!$C$132:$G$132,0))</f>
        <v>#N/A</v>
      </c>
      <c r="R53" s="16" t="e">
        <f t="shared" ref="R53" si="104">R52</f>
        <v>#N/A</v>
      </c>
      <c r="S53" s="16" t="e">
        <f t="shared" si="0"/>
        <v>#N/A</v>
      </c>
      <c r="U53" s="34">
        <f t="shared" si="29"/>
        <v>5</v>
      </c>
    </row>
    <row r="54" spans="7:21" x14ac:dyDescent="0.3">
      <c r="G54" s="18">
        <f t="shared" si="26"/>
        <v>84</v>
      </c>
      <c r="H54" s="5" t="s">
        <v>314</v>
      </c>
      <c r="I54" s="33" t="e">
        <f>IF('Model 2'!$B$168="C",$B$5*(1+'Model 2'!$B$167)^(U54-1),IF('Model 2'!$B$168="S",$B$5*(1+'Model 2'!$B$167*(U54-1)),$B$5))</f>
        <v>#N/A</v>
      </c>
      <c r="J54" s="16">
        <f t="shared" si="102"/>
        <v>0.67293831570653539</v>
      </c>
      <c r="K54" s="16">
        <f t="shared" si="102"/>
        <v>1.0198528715010069</v>
      </c>
      <c r="L54" s="16">
        <f t="shared" si="102"/>
        <v>0.95844413924195726</v>
      </c>
      <c r="M54" s="16">
        <f t="shared" si="102"/>
        <v>0.98731177731008701</v>
      </c>
      <c r="N54" s="16">
        <f t="shared" ref="N54:O54" si="105">N53</f>
        <v>1.0342794104085824</v>
      </c>
      <c r="O54" s="16">
        <f t="shared" si="105"/>
        <v>1</v>
      </c>
      <c r="P54" s="16">
        <f>IFERROR(INDEX('Model 2'!EMBLEMFac26,MATCH(H54,'Model 2'!$S$8:$S$129,0)),P53)</f>
        <v>1.3689066696504826</v>
      </c>
      <c r="Q54" s="16" t="e">
        <f>INDEX('Model 2'!EMBLEMFac9Fac18,MATCH(I54,'Model 2'!$A$133:$A$162,1),MATCH($D$4,'Model 2'!$C$132:$G$132,0))</f>
        <v>#N/A</v>
      </c>
      <c r="R54" s="16" t="e">
        <f t="shared" ref="R54" si="106">R53</f>
        <v>#N/A</v>
      </c>
      <c r="S54" s="16" t="e">
        <f t="shared" si="0"/>
        <v>#N/A</v>
      </c>
      <c r="U54" s="34">
        <f t="shared" si="29"/>
        <v>5</v>
      </c>
    </row>
    <row r="55" spans="7:21" x14ac:dyDescent="0.3">
      <c r="G55" s="18">
        <f t="shared" si="26"/>
        <v>84</v>
      </c>
      <c r="H55" s="5" t="s">
        <v>315</v>
      </c>
      <c r="I55" s="33" t="e">
        <f>IF('Model 2'!$B$168="C",$B$5*(1+'Model 2'!$B$167)^(U55-1),IF('Model 2'!$B$168="S",$B$5*(1+'Model 2'!$B$167*(U55-1)),$B$5))</f>
        <v>#N/A</v>
      </c>
      <c r="J55" s="16">
        <f t="shared" si="102"/>
        <v>0.67293831570653539</v>
      </c>
      <c r="K55" s="16">
        <f t="shared" si="102"/>
        <v>1.0198528715010069</v>
      </c>
      <c r="L55" s="16">
        <f t="shared" si="102"/>
        <v>0.95844413924195726</v>
      </c>
      <c r="M55" s="16">
        <f t="shared" si="102"/>
        <v>0.98731177731008701</v>
      </c>
      <c r="N55" s="16">
        <f t="shared" ref="N55:O55" si="107">N54</f>
        <v>1.0342794104085824</v>
      </c>
      <c r="O55" s="16">
        <f t="shared" si="107"/>
        <v>1</v>
      </c>
      <c r="P55" s="16">
        <f>IFERROR(INDEX('Model 2'!EMBLEMFac26,MATCH(H55,'Model 2'!$S$8:$S$129,0)),P54)</f>
        <v>1.3696002144064736</v>
      </c>
      <c r="Q55" s="16" t="e">
        <f>INDEX('Model 2'!EMBLEMFac9Fac18,MATCH(I55,'Model 2'!$A$133:$A$162,1),MATCH($D$4,'Model 2'!$C$132:$G$132,0))</f>
        <v>#N/A</v>
      </c>
      <c r="R55" s="16" t="e">
        <f t="shared" ref="R55" si="108">R54</f>
        <v>#N/A</v>
      </c>
      <c r="S55" s="16" t="e">
        <f t="shared" si="0"/>
        <v>#N/A</v>
      </c>
      <c r="U55" s="34">
        <f t="shared" si="29"/>
        <v>5</v>
      </c>
    </row>
    <row r="56" spans="7:21" x14ac:dyDescent="0.3">
      <c r="G56" s="18">
        <f t="shared" si="26"/>
        <v>84</v>
      </c>
      <c r="H56" s="5" t="s">
        <v>316</v>
      </c>
      <c r="I56" s="33" t="e">
        <f>IF('Model 2'!$B$168="C",$B$5*(1+'Model 2'!$B$167)^(U56-1),IF('Model 2'!$B$168="S",$B$5*(1+'Model 2'!$B$167*(U56-1)),$B$5))</f>
        <v>#N/A</v>
      </c>
      <c r="J56" s="16">
        <f t="shared" si="102"/>
        <v>0.67293831570653539</v>
      </c>
      <c r="K56" s="16">
        <f t="shared" si="102"/>
        <v>1.0198528715010069</v>
      </c>
      <c r="L56" s="16">
        <f t="shared" si="102"/>
        <v>0.95844413924195726</v>
      </c>
      <c r="M56" s="16">
        <f t="shared" si="102"/>
        <v>0.98731177731008701</v>
      </c>
      <c r="N56" s="16">
        <f t="shared" ref="N56:O56" si="109">N55</f>
        <v>1.0342794104085824</v>
      </c>
      <c r="O56" s="16">
        <f t="shared" si="109"/>
        <v>1</v>
      </c>
      <c r="P56" s="16">
        <f>IFERROR(INDEX('Model 2'!EMBLEMFac26,MATCH(H56,'Model 2'!$S$8:$S$129,0)),P55)</f>
        <v>1.370281438507154</v>
      </c>
      <c r="Q56" s="16" t="e">
        <f>INDEX('Model 2'!EMBLEMFac9Fac18,MATCH(I56,'Model 2'!$A$133:$A$162,1),MATCH($D$4,'Model 2'!$C$132:$G$132,0))</f>
        <v>#N/A</v>
      </c>
      <c r="R56" s="16" t="e">
        <f t="shared" ref="R56" si="110">R55</f>
        <v>#N/A</v>
      </c>
      <c r="S56" s="16" t="e">
        <f t="shared" si="0"/>
        <v>#N/A</v>
      </c>
      <c r="U56" s="34">
        <f t="shared" si="29"/>
        <v>5</v>
      </c>
    </row>
    <row r="57" spans="7:21" x14ac:dyDescent="0.3">
      <c r="G57" s="18">
        <f t="shared" si="26"/>
        <v>84</v>
      </c>
      <c r="H57" s="5" t="s">
        <v>317</v>
      </c>
      <c r="I57" s="33" t="e">
        <f>IF('Model 2'!$B$168="C",$B$5*(1+'Model 2'!$B$167)^(U57-1),IF('Model 2'!$B$168="S",$B$5*(1+'Model 2'!$B$167*(U57-1)),$B$5))</f>
        <v>#N/A</v>
      </c>
      <c r="J57" s="16">
        <f t="shared" si="102"/>
        <v>0.67293831570653539</v>
      </c>
      <c r="K57" s="16">
        <f t="shared" si="102"/>
        <v>1.0198528715010069</v>
      </c>
      <c r="L57" s="16">
        <f t="shared" si="102"/>
        <v>0.95844413924195726</v>
      </c>
      <c r="M57" s="16">
        <f t="shared" si="102"/>
        <v>0.98731177731008701</v>
      </c>
      <c r="N57" s="16">
        <f t="shared" ref="N57:O57" si="111">N56</f>
        <v>1.0342794104085824</v>
      </c>
      <c r="O57" s="16">
        <f t="shared" si="111"/>
        <v>1</v>
      </c>
      <c r="P57" s="16">
        <f>IFERROR(INDEX('Model 2'!EMBLEMFac26,MATCH(H57,'Model 2'!$S$8:$S$129,0)),P56)</f>
        <v>1.3709556137898973</v>
      </c>
      <c r="Q57" s="16" t="e">
        <f>INDEX('Model 2'!EMBLEMFac9Fac18,MATCH(I57,'Model 2'!$A$133:$A$162,1),MATCH($D$4,'Model 2'!$C$132:$G$132,0))</f>
        <v>#N/A</v>
      </c>
      <c r="R57" s="16" t="e">
        <f t="shared" ref="R57" si="112">R56</f>
        <v>#N/A</v>
      </c>
      <c r="S57" s="16" t="e">
        <f t="shared" si="0"/>
        <v>#N/A</v>
      </c>
      <c r="U57" s="34">
        <f t="shared" si="29"/>
        <v>5</v>
      </c>
    </row>
    <row r="58" spans="7:21" x14ac:dyDescent="0.3">
      <c r="G58" s="18">
        <f t="shared" si="26"/>
        <v>84</v>
      </c>
      <c r="H58" s="5" t="s">
        <v>318</v>
      </c>
      <c r="I58" s="33" t="e">
        <f>IF('Model 2'!$B$168="C",$B$5*(1+'Model 2'!$B$167)^(U58-1),IF('Model 2'!$B$168="S",$B$5*(1+'Model 2'!$B$167*(U58-1)),$B$5))</f>
        <v>#N/A</v>
      </c>
      <c r="J58" s="16">
        <f t="shared" si="102"/>
        <v>0.67293831570653539</v>
      </c>
      <c r="K58" s="16">
        <f t="shared" si="102"/>
        <v>1.0198528715010069</v>
      </c>
      <c r="L58" s="16">
        <f t="shared" si="102"/>
        <v>0.95844413924195726</v>
      </c>
      <c r="M58" s="16">
        <f t="shared" si="102"/>
        <v>0.98731177731008701</v>
      </c>
      <c r="N58" s="16">
        <f t="shared" ref="N58:O58" si="113">N57</f>
        <v>1.0342794104085824</v>
      </c>
      <c r="O58" s="16">
        <f t="shared" si="113"/>
        <v>1</v>
      </c>
      <c r="P58" s="16">
        <f>IFERROR(INDEX('Model 2'!EMBLEMFac26,MATCH(H58,'Model 2'!$S$8:$S$129,0)),P57)</f>
        <v>1.3716273606935188</v>
      </c>
      <c r="Q58" s="16" t="e">
        <f>INDEX('Model 2'!EMBLEMFac9Fac18,MATCH(I58,'Model 2'!$A$133:$A$162,1),MATCH($D$4,'Model 2'!$C$132:$G$132,0))</f>
        <v>#N/A</v>
      </c>
      <c r="R58" s="16" t="e">
        <f t="shared" ref="R58" si="114">R57</f>
        <v>#N/A</v>
      </c>
      <c r="S58" s="16" t="e">
        <f t="shared" si="0"/>
        <v>#N/A</v>
      </c>
      <c r="U58" s="34">
        <f t="shared" si="29"/>
        <v>5</v>
      </c>
    </row>
    <row r="59" spans="7:21" x14ac:dyDescent="0.3">
      <c r="G59" s="18">
        <f t="shared" si="26"/>
        <v>84</v>
      </c>
      <c r="H59" s="5" t="s">
        <v>319</v>
      </c>
      <c r="I59" s="33" t="e">
        <f>IF('Model 2'!$B$168="C",$B$5*(1+'Model 2'!$B$167)^(U59-1),IF('Model 2'!$B$168="S",$B$5*(1+'Model 2'!$B$167*(U59-1)),$B$5))</f>
        <v>#N/A</v>
      </c>
      <c r="J59" s="16">
        <f t="shared" si="102"/>
        <v>0.67293831570653539</v>
      </c>
      <c r="K59" s="16">
        <f t="shared" si="102"/>
        <v>1.0198528715010069</v>
      </c>
      <c r="L59" s="16">
        <f t="shared" si="102"/>
        <v>0.95844413924195726</v>
      </c>
      <c r="M59" s="16">
        <f t="shared" si="102"/>
        <v>0.98731177731008701</v>
      </c>
      <c r="N59" s="16">
        <f t="shared" ref="N59:O59" si="115">N58</f>
        <v>1.0342794104085824</v>
      </c>
      <c r="O59" s="16">
        <f t="shared" si="115"/>
        <v>1</v>
      </c>
      <c r="P59" s="16">
        <f>IFERROR(INDEX('Model 2'!EMBLEMFac26,MATCH(H59,'Model 2'!$S$8:$S$129,0)),P58)</f>
        <v>1.3723006753259162</v>
      </c>
      <c r="Q59" s="16" t="e">
        <f>INDEX('Model 2'!EMBLEMFac9Fac18,MATCH(I59,'Model 2'!$A$133:$A$162,1),MATCH($D$4,'Model 2'!$C$132:$G$132,0))</f>
        <v>#N/A</v>
      </c>
      <c r="R59" s="16" t="e">
        <f t="shared" ref="R59" si="116">R58</f>
        <v>#N/A</v>
      </c>
      <c r="S59" s="16" t="e">
        <f t="shared" si="0"/>
        <v>#N/A</v>
      </c>
      <c r="U59" s="34">
        <f t="shared" si="29"/>
        <v>5</v>
      </c>
    </row>
    <row r="60" spans="7:21" x14ac:dyDescent="0.3">
      <c r="G60" s="18">
        <f t="shared" si="26"/>
        <v>84</v>
      </c>
      <c r="H60" s="5" t="s">
        <v>320</v>
      </c>
      <c r="I60" s="33" t="e">
        <f>IF('Model 2'!$B$168="C",$B$5*(1+'Model 2'!$B$167)^(U60-1),IF('Model 2'!$B$168="S",$B$5*(1+'Model 2'!$B$167*(U60-1)),$B$5))</f>
        <v>#N/A</v>
      </c>
      <c r="J60" s="16">
        <f t="shared" si="102"/>
        <v>0.67293831570653539</v>
      </c>
      <c r="K60" s="16">
        <f t="shared" si="102"/>
        <v>1.0198528715010069</v>
      </c>
      <c r="L60" s="16">
        <f t="shared" si="102"/>
        <v>0.95844413924195726</v>
      </c>
      <c r="M60" s="16">
        <f t="shared" si="102"/>
        <v>0.98731177731008701</v>
      </c>
      <c r="N60" s="16">
        <f t="shared" ref="N60:O60" si="117">N59</f>
        <v>1.0342794104085824</v>
      </c>
      <c r="O60" s="16">
        <f t="shared" si="117"/>
        <v>1</v>
      </c>
      <c r="P60" s="16">
        <f>IFERROR(INDEX('Model 2'!EMBLEMFac26,MATCH(H60,'Model 2'!$S$8:$S$129,0)),P59)</f>
        <v>1.3729789567717214</v>
      </c>
      <c r="Q60" s="16" t="e">
        <f>INDEX('Model 2'!EMBLEMFac9Fac18,MATCH(I60,'Model 2'!$A$133:$A$162,1),MATCH($D$4,'Model 2'!$C$132:$G$132,0))</f>
        <v>#N/A</v>
      </c>
      <c r="R60" s="16" t="e">
        <f t="shared" ref="R60" si="118">R59</f>
        <v>#N/A</v>
      </c>
      <c r="S60" s="16" t="e">
        <f t="shared" si="0"/>
        <v>#N/A</v>
      </c>
      <c r="U60" s="34">
        <f t="shared" si="29"/>
        <v>5</v>
      </c>
    </row>
    <row r="61" spans="7:21" x14ac:dyDescent="0.3">
      <c r="G61" s="18">
        <f t="shared" si="26"/>
        <v>84</v>
      </c>
      <c r="H61" s="5" t="s">
        <v>321</v>
      </c>
      <c r="I61" s="33" t="e">
        <f>IF('Model 2'!$B$168="C",$B$5*(1+'Model 2'!$B$167)^(U61-1),IF('Model 2'!$B$168="S",$B$5*(1+'Model 2'!$B$167*(U61-1)),$B$5))</f>
        <v>#N/A</v>
      </c>
      <c r="J61" s="16">
        <f t="shared" si="102"/>
        <v>0.67293831570653539</v>
      </c>
      <c r="K61" s="16">
        <f t="shared" si="102"/>
        <v>1.0198528715010069</v>
      </c>
      <c r="L61" s="16">
        <f t="shared" si="102"/>
        <v>0.95844413924195726</v>
      </c>
      <c r="M61" s="16">
        <f t="shared" si="102"/>
        <v>0.98731177731008701</v>
      </c>
      <c r="N61" s="16">
        <f t="shared" ref="N61:O61" si="119">N60</f>
        <v>1.0342794104085824</v>
      </c>
      <c r="O61" s="16">
        <f t="shared" si="119"/>
        <v>1</v>
      </c>
      <c r="P61" s="16">
        <f>IFERROR(INDEX('Model 2'!EMBLEMFac26,MATCH(H61,'Model 2'!$S$8:$S$129,0)),P60)</f>
        <v>1.3736650345767343</v>
      </c>
      <c r="Q61" s="16" t="e">
        <f>INDEX('Model 2'!EMBLEMFac9Fac18,MATCH(I61,'Model 2'!$A$133:$A$162,1),MATCH($D$4,'Model 2'!$C$132:$G$132,0))</f>
        <v>#N/A</v>
      </c>
      <c r="R61" s="16" t="e">
        <f t="shared" ref="R61" si="120">R60</f>
        <v>#N/A</v>
      </c>
      <c r="S61" s="16" t="e">
        <f t="shared" si="0"/>
        <v>#N/A</v>
      </c>
      <c r="U61" s="34">
        <f t="shared" si="29"/>
        <v>5</v>
      </c>
    </row>
    <row r="62" spans="7:21" x14ac:dyDescent="0.3">
      <c r="G62" s="18">
        <f t="shared" si="26"/>
        <v>84</v>
      </c>
      <c r="H62" s="5" t="s">
        <v>322</v>
      </c>
      <c r="I62" s="33" t="e">
        <f>IF('Model 2'!$B$168="C",$B$5*(1+'Model 2'!$B$167)^(U62-1),IF('Model 2'!$B$168="S",$B$5*(1+'Model 2'!$B$167*(U62-1)),$B$5))</f>
        <v>#N/A</v>
      </c>
      <c r="J62" s="16">
        <f t="shared" si="102"/>
        <v>0.67293831570653539</v>
      </c>
      <c r="K62" s="16">
        <f t="shared" si="102"/>
        <v>1.0198528715010069</v>
      </c>
      <c r="L62" s="16">
        <f t="shared" si="102"/>
        <v>0.95844413924195726</v>
      </c>
      <c r="M62" s="16">
        <f t="shared" si="102"/>
        <v>0.98731177731008701</v>
      </c>
      <c r="N62" s="16">
        <f t="shared" ref="N62:O62" si="121">N61</f>
        <v>1.0342794104085824</v>
      </c>
      <c r="O62" s="16">
        <f t="shared" si="121"/>
        <v>1</v>
      </c>
      <c r="P62" s="16">
        <f>IFERROR(INDEX('Model 2'!EMBLEMFac26,MATCH(H62,'Model 2'!$S$8:$S$129,0)),P61)</f>
        <v>1.3743611963593803</v>
      </c>
      <c r="Q62" s="16" t="e">
        <f>INDEX('Model 2'!EMBLEMFac9Fac18,MATCH(I62,'Model 2'!$A$133:$A$162,1),MATCH($D$4,'Model 2'!$C$132:$G$132,0))</f>
        <v>#N/A</v>
      </c>
      <c r="R62" s="16" t="e">
        <f t="shared" ref="R62" si="122">R61</f>
        <v>#N/A</v>
      </c>
      <c r="S62" s="16" t="e">
        <f t="shared" si="0"/>
        <v>#N/A</v>
      </c>
      <c r="U62" s="34">
        <f t="shared" si="29"/>
        <v>5</v>
      </c>
    </row>
    <row r="63" spans="7:21" x14ac:dyDescent="0.3">
      <c r="G63" s="18">
        <f t="shared" si="26"/>
        <v>84</v>
      </c>
      <c r="H63" s="5" t="s">
        <v>323</v>
      </c>
      <c r="I63" s="33" t="e">
        <f>IF('Model 2'!$B$168="C",$B$5*(1+'Model 2'!$B$167)^(U63-1),IF('Model 2'!$B$168="S",$B$5*(1+'Model 2'!$B$167*(U63-1)),$B$5))</f>
        <v>#N/A</v>
      </c>
      <c r="J63" s="16">
        <f t="shared" si="102"/>
        <v>0.67293831570653539</v>
      </c>
      <c r="K63" s="16">
        <f t="shared" si="102"/>
        <v>1.0198528715010069</v>
      </c>
      <c r="L63" s="16">
        <f t="shared" si="102"/>
        <v>0.95844413924195726</v>
      </c>
      <c r="M63" s="16">
        <f t="shared" si="102"/>
        <v>0.98731177731008701</v>
      </c>
      <c r="N63" s="16">
        <f t="shared" ref="N63:O63" si="123">N62</f>
        <v>1.0342794104085824</v>
      </c>
      <c r="O63" s="16">
        <f t="shared" si="123"/>
        <v>1</v>
      </c>
      <c r="P63" s="16">
        <f>IFERROR(INDEX('Model 2'!EMBLEMFac26,MATCH(H63,'Model 2'!$S$8:$S$129,0)),P62)</f>
        <v>1.3750692155113895</v>
      </c>
      <c r="Q63" s="16" t="e">
        <f>INDEX('Model 2'!EMBLEMFac9Fac18,MATCH(I63,'Model 2'!$A$133:$A$162,1),MATCH($D$4,'Model 2'!$C$132:$G$132,0))</f>
        <v>#N/A</v>
      </c>
      <c r="R63" s="16" t="e">
        <f t="shared" ref="R63" si="124">R62</f>
        <v>#N/A</v>
      </c>
      <c r="S63" s="16" t="e">
        <f t="shared" si="0"/>
        <v>#N/A</v>
      </c>
      <c r="U63" s="34">
        <f t="shared" si="29"/>
        <v>5</v>
      </c>
    </row>
    <row r="64" spans="7:21" x14ac:dyDescent="0.3">
      <c r="G64" s="18">
        <f t="shared" si="26"/>
        <v>85</v>
      </c>
      <c r="H64" s="5" t="s">
        <v>324</v>
      </c>
      <c r="I64" s="33" t="e">
        <f>IF('Model 2'!$B$168="C",$B$5*(1+'Model 2'!$B$167)^(U64-1),IF('Model 2'!$B$168="S",$B$5*(1+'Model 2'!$B$167*(U64-1)),$B$5))</f>
        <v>#N/A</v>
      </c>
      <c r="J64" s="16">
        <f t="shared" si="102"/>
        <v>0.67293831570653539</v>
      </c>
      <c r="K64" s="16">
        <f t="shared" si="102"/>
        <v>1.0198528715010069</v>
      </c>
      <c r="L64" s="16">
        <f t="shared" si="102"/>
        <v>0.95844413924195726</v>
      </c>
      <c r="M64" s="16">
        <f t="shared" si="102"/>
        <v>0.98731177731008701</v>
      </c>
      <c r="N64" s="16">
        <f t="shared" ref="N64:O64" si="125">N63</f>
        <v>1.0342794104085824</v>
      </c>
      <c r="O64" s="16">
        <f t="shared" si="125"/>
        <v>1</v>
      </c>
      <c r="P64" s="16">
        <f>IFERROR(INDEX('Model 2'!EMBLEMFac26,MATCH(H64,'Model 2'!$S$8:$S$129,0)),P63)</f>
        <v>1.3757903789604198</v>
      </c>
      <c r="Q64" s="16" t="e">
        <f>INDEX('Model 2'!EMBLEMFac9Fac18,MATCH(I64,'Model 2'!$A$133:$A$162,1),MATCH($D$4,'Model 2'!$C$132:$G$132,0))</f>
        <v>#N/A</v>
      </c>
      <c r="R64" s="16" t="e">
        <f t="shared" ref="R64" si="126">R63</f>
        <v>#N/A</v>
      </c>
      <c r="S64" s="16" t="e">
        <f t="shared" si="0"/>
        <v>#N/A</v>
      </c>
      <c r="U64" s="34">
        <f t="shared" si="29"/>
        <v>6</v>
      </c>
    </row>
    <row r="65" spans="7:21" x14ac:dyDescent="0.3">
      <c r="G65" s="18">
        <f t="shared" si="26"/>
        <v>85</v>
      </c>
      <c r="H65" s="5" t="s">
        <v>325</v>
      </c>
      <c r="I65" s="33" t="e">
        <f>IF('Model 2'!$B$168="C",$B$5*(1+'Model 2'!$B$167)^(U65-1),IF('Model 2'!$B$168="S",$B$5*(1+'Model 2'!$B$167*(U65-1)),$B$5))</f>
        <v>#N/A</v>
      </c>
      <c r="J65" s="16">
        <f t="shared" si="102"/>
        <v>0.67293831570653539</v>
      </c>
      <c r="K65" s="16">
        <f t="shared" si="102"/>
        <v>1.0198528715010069</v>
      </c>
      <c r="L65" s="16">
        <f t="shared" si="102"/>
        <v>0.95844413924195726</v>
      </c>
      <c r="M65" s="16">
        <f t="shared" si="102"/>
        <v>0.98731177731008701</v>
      </c>
      <c r="N65" s="16">
        <f t="shared" ref="N65:O65" si="127">N64</f>
        <v>1.0342794104085824</v>
      </c>
      <c r="O65" s="16">
        <f t="shared" si="127"/>
        <v>1</v>
      </c>
      <c r="P65" s="16">
        <f>IFERROR(INDEX('Model 2'!EMBLEMFac26,MATCH(H65,'Model 2'!$S$8:$S$129,0)),P64)</f>
        <v>1.3765255149764966</v>
      </c>
      <c r="Q65" s="16" t="e">
        <f>INDEX('Model 2'!EMBLEMFac9Fac18,MATCH(I65,'Model 2'!$A$133:$A$162,1),MATCH($D$4,'Model 2'!$C$132:$G$132,0))</f>
        <v>#N/A</v>
      </c>
      <c r="R65" s="16" t="e">
        <f t="shared" ref="R65" si="128">R64</f>
        <v>#N/A</v>
      </c>
      <c r="S65" s="16" t="e">
        <f t="shared" si="0"/>
        <v>#N/A</v>
      </c>
      <c r="U65" s="34">
        <f t="shared" si="29"/>
        <v>6</v>
      </c>
    </row>
    <row r="66" spans="7:21" x14ac:dyDescent="0.3">
      <c r="G66" s="18">
        <f t="shared" si="26"/>
        <v>85</v>
      </c>
      <c r="H66" s="5" t="s">
        <v>326</v>
      </c>
      <c r="I66" s="33" t="e">
        <f>IF('Model 2'!$B$168="C",$B$5*(1+'Model 2'!$B$167)^(U66-1),IF('Model 2'!$B$168="S",$B$5*(1+'Model 2'!$B$167*(U66-1)),$B$5))</f>
        <v>#N/A</v>
      </c>
      <c r="J66" s="16">
        <f t="shared" si="102"/>
        <v>0.67293831570653539</v>
      </c>
      <c r="K66" s="16">
        <f t="shared" si="102"/>
        <v>1.0198528715010069</v>
      </c>
      <c r="L66" s="16">
        <f t="shared" si="102"/>
        <v>0.95844413924195726</v>
      </c>
      <c r="M66" s="16">
        <f t="shared" si="102"/>
        <v>0.98731177731008701</v>
      </c>
      <c r="N66" s="16">
        <f t="shared" ref="N66:O66" si="129">N65</f>
        <v>1.0342794104085824</v>
      </c>
      <c r="O66" s="16">
        <f t="shared" si="129"/>
        <v>1</v>
      </c>
      <c r="P66" s="16">
        <f>IFERROR(INDEX('Model 2'!EMBLEMFac26,MATCH(H66,'Model 2'!$S$8:$S$129,0)),P65)</f>
        <v>1.3772750210119908</v>
      </c>
      <c r="Q66" s="16" t="e">
        <f>INDEX('Model 2'!EMBLEMFac9Fac18,MATCH(I66,'Model 2'!$A$133:$A$162,1),MATCH($D$4,'Model 2'!$C$132:$G$132,0))</f>
        <v>#N/A</v>
      </c>
      <c r="R66" s="16" t="e">
        <f t="shared" ref="R66" si="130">R65</f>
        <v>#N/A</v>
      </c>
      <c r="S66" s="16" t="e">
        <f t="shared" si="0"/>
        <v>#N/A</v>
      </c>
      <c r="U66" s="34">
        <f t="shared" si="29"/>
        <v>6</v>
      </c>
    </row>
    <row r="67" spans="7:21" x14ac:dyDescent="0.3">
      <c r="G67" s="18">
        <f t="shared" si="26"/>
        <v>85</v>
      </c>
      <c r="H67" s="5" t="s">
        <v>327</v>
      </c>
      <c r="I67" s="33" t="e">
        <f>IF('Model 2'!$B$168="C",$B$5*(1+'Model 2'!$B$167)^(U67-1),IF('Model 2'!$B$168="S",$B$5*(1+'Model 2'!$B$167*(U67-1)),$B$5))</f>
        <v>#N/A</v>
      </c>
      <c r="J67" s="16">
        <f t="shared" si="102"/>
        <v>0.67293831570653539</v>
      </c>
      <c r="K67" s="16">
        <f t="shared" si="102"/>
        <v>1.0198528715010069</v>
      </c>
      <c r="L67" s="16">
        <f t="shared" si="102"/>
        <v>0.95844413924195726</v>
      </c>
      <c r="M67" s="16">
        <f t="shared" si="102"/>
        <v>0.98731177731008701</v>
      </c>
      <c r="N67" s="16">
        <f t="shared" ref="N67:O67" si="131">N66</f>
        <v>1.0342794104085824</v>
      </c>
      <c r="O67" s="16">
        <f t="shared" si="131"/>
        <v>1</v>
      </c>
      <c r="P67" s="16">
        <f>IFERROR(INDEX('Model 2'!EMBLEMFac26,MATCH(H67,'Model 2'!$S$8:$S$129,0)),P66)</f>
        <v>1.3780388915714763</v>
      </c>
      <c r="Q67" s="16" t="e">
        <f>INDEX('Model 2'!EMBLEMFac9Fac18,MATCH(I67,'Model 2'!$A$133:$A$162,1),MATCH($D$4,'Model 2'!$C$132:$G$132,0))</f>
        <v>#N/A</v>
      </c>
      <c r="R67" s="16" t="e">
        <f t="shared" ref="R67" si="132">R66</f>
        <v>#N/A</v>
      </c>
      <c r="S67" s="16" t="e">
        <f t="shared" si="0"/>
        <v>#N/A</v>
      </c>
      <c r="U67" s="34">
        <f t="shared" si="29"/>
        <v>6</v>
      </c>
    </row>
    <row r="68" spans="7:21" x14ac:dyDescent="0.3">
      <c r="G68" s="18">
        <f t="shared" si="26"/>
        <v>85</v>
      </c>
      <c r="H68" s="5" t="s">
        <v>328</v>
      </c>
      <c r="I68" s="33" t="e">
        <f>IF('Model 2'!$B$168="C",$B$5*(1+'Model 2'!$B$167)^(U68-1),IF('Model 2'!$B$168="S",$B$5*(1+'Model 2'!$B$167*(U68-1)),$B$5))</f>
        <v>#N/A</v>
      </c>
      <c r="J68" s="16">
        <f t="shared" si="102"/>
        <v>0.67293831570653539</v>
      </c>
      <c r="K68" s="16">
        <f t="shared" si="102"/>
        <v>1.0198528715010069</v>
      </c>
      <c r="L68" s="16">
        <f t="shared" si="102"/>
        <v>0.95844413924195726</v>
      </c>
      <c r="M68" s="16">
        <f t="shared" si="102"/>
        <v>0.98731177731008701</v>
      </c>
      <c r="N68" s="16">
        <f t="shared" ref="N68:O68" si="133">N67</f>
        <v>1.0342794104085824</v>
      </c>
      <c r="O68" s="16">
        <f t="shared" si="133"/>
        <v>1</v>
      </c>
      <c r="P68" s="16">
        <f>IFERROR(INDEX('Model 2'!EMBLEMFac26,MATCH(H68,'Model 2'!$S$8:$S$129,0)),P67)</f>
        <v>1.3788167461132608</v>
      </c>
      <c r="Q68" s="16" t="e">
        <f>INDEX('Model 2'!EMBLEMFac9Fac18,MATCH(I68,'Model 2'!$A$133:$A$162,1),MATCH($D$4,'Model 2'!$C$132:$G$132,0))</f>
        <v>#N/A</v>
      </c>
      <c r="R68" s="16" t="e">
        <f t="shared" ref="R68" si="134">R67</f>
        <v>#N/A</v>
      </c>
      <c r="S68" s="16" t="e">
        <f t="shared" ref="S68:S131" si="135">MIN(1,PRODUCT(J68:R68))</f>
        <v>#N/A</v>
      </c>
      <c r="U68" s="34">
        <f t="shared" si="29"/>
        <v>6</v>
      </c>
    </row>
    <row r="69" spans="7:21" x14ac:dyDescent="0.3">
      <c r="G69" s="18">
        <f t="shared" si="26"/>
        <v>85</v>
      </c>
      <c r="H69" s="5" t="s">
        <v>329</v>
      </c>
      <c r="I69" s="33" t="e">
        <f>IF('Model 2'!$B$168="C",$B$5*(1+'Model 2'!$B$167)^(U69-1),IF('Model 2'!$B$168="S",$B$5*(1+'Model 2'!$B$167*(U69-1)),$B$5))</f>
        <v>#N/A</v>
      </c>
      <c r="J69" s="16">
        <f t="shared" ref="J69:M84" si="136">J68</f>
        <v>0.67293831570653539</v>
      </c>
      <c r="K69" s="16">
        <f t="shared" si="136"/>
        <v>1.0198528715010069</v>
      </c>
      <c r="L69" s="16">
        <f t="shared" si="136"/>
        <v>0.95844413924195726</v>
      </c>
      <c r="M69" s="16">
        <f t="shared" si="136"/>
        <v>0.98731177731008701</v>
      </c>
      <c r="N69" s="16">
        <f t="shared" ref="N69:O69" si="137">N68</f>
        <v>1.0342794104085824</v>
      </c>
      <c r="O69" s="16">
        <f t="shared" si="137"/>
        <v>1</v>
      </c>
      <c r="P69" s="16">
        <f>IFERROR(INDEX('Model 2'!EMBLEMFac26,MATCH(H69,'Model 2'!$S$8:$S$129,0)),P68)</f>
        <v>1.3796078569887753</v>
      </c>
      <c r="Q69" s="16" t="e">
        <f>INDEX('Model 2'!EMBLEMFac9Fac18,MATCH(I69,'Model 2'!$A$133:$A$162,1),MATCH($D$4,'Model 2'!$C$132:$G$132,0))</f>
        <v>#N/A</v>
      </c>
      <c r="R69" s="16" t="e">
        <f t="shared" ref="R69" si="138">R68</f>
        <v>#N/A</v>
      </c>
      <c r="S69" s="16" t="e">
        <f t="shared" si="135"/>
        <v>#N/A</v>
      </c>
      <c r="U69" s="34">
        <f t="shared" si="29"/>
        <v>6</v>
      </c>
    </row>
    <row r="70" spans="7:21" x14ac:dyDescent="0.3">
      <c r="G70" s="18">
        <f t="shared" si="26"/>
        <v>85</v>
      </c>
      <c r="H70" s="5" t="s">
        <v>330</v>
      </c>
      <c r="I70" s="33" t="e">
        <f>IF('Model 2'!$B$168="C",$B$5*(1+'Model 2'!$B$167)^(U70-1),IF('Model 2'!$B$168="S",$B$5*(1+'Model 2'!$B$167*(U70-1)),$B$5))</f>
        <v>#N/A</v>
      </c>
      <c r="J70" s="16">
        <f t="shared" si="136"/>
        <v>0.67293831570653539</v>
      </c>
      <c r="K70" s="16">
        <f t="shared" si="136"/>
        <v>1.0198528715010069</v>
      </c>
      <c r="L70" s="16">
        <f t="shared" si="136"/>
        <v>0.95844413924195726</v>
      </c>
      <c r="M70" s="16">
        <f t="shared" si="136"/>
        <v>0.98731177731008701</v>
      </c>
      <c r="N70" s="16">
        <f t="shared" ref="N70:O70" si="139">N69</f>
        <v>1.0342794104085824</v>
      </c>
      <c r="O70" s="16">
        <f t="shared" si="139"/>
        <v>1</v>
      </c>
      <c r="P70" s="16">
        <f>IFERROR(INDEX('Model 2'!EMBLEMFac26,MATCH(H70,'Model 2'!$S$8:$S$129,0)),P69)</f>
        <v>1.3804111774293515</v>
      </c>
      <c r="Q70" s="16" t="e">
        <f>INDEX('Model 2'!EMBLEMFac9Fac18,MATCH(I70,'Model 2'!$A$133:$A$162,1),MATCH($D$4,'Model 2'!$C$132:$G$132,0))</f>
        <v>#N/A</v>
      </c>
      <c r="R70" s="16" t="e">
        <f t="shared" ref="R70" si="140">R69</f>
        <v>#N/A</v>
      </c>
      <c r="S70" s="16" t="e">
        <f t="shared" si="135"/>
        <v>#N/A</v>
      </c>
      <c r="U70" s="34">
        <f t="shared" si="29"/>
        <v>6</v>
      </c>
    </row>
    <row r="71" spans="7:21" x14ac:dyDescent="0.3">
      <c r="G71" s="18">
        <f t="shared" si="26"/>
        <v>85</v>
      </c>
      <c r="H71" s="5" t="s">
        <v>331</v>
      </c>
      <c r="I71" s="33" t="e">
        <f>IF('Model 2'!$B$168="C",$B$5*(1+'Model 2'!$B$167)^(U71-1),IF('Model 2'!$B$168="S",$B$5*(1+'Model 2'!$B$167*(U71-1)),$B$5))</f>
        <v>#N/A</v>
      </c>
      <c r="J71" s="16">
        <f t="shared" si="136"/>
        <v>0.67293831570653539</v>
      </c>
      <c r="K71" s="16">
        <f t="shared" si="136"/>
        <v>1.0198528715010069</v>
      </c>
      <c r="L71" s="16">
        <f t="shared" si="136"/>
        <v>0.95844413924195726</v>
      </c>
      <c r="M71" s="16">
        <f t="shared" si="136"/>
        <v>0.98731177731008701</v>
      </c>
      <c r="N71" s="16">
        <f t="shared" ref="N71:O71" si="141">N70</f>
        <v>1.0342794104085824</v>
      </c>
      <c r="O71" s="16">
        <f t="shared" si="141"/>
        <v>1</v>
      </c>
      <c r="P71" s="16">
        <f>IFERROR(INDEX('Model 2'!EMBLEMFac26,MATCH(H71,'Model 2'!$S$8:$S$129,0)),P70)</f>
        <v>1.3812253695923582</v>
      </c>
      <c r="Q71" s="16" t="e">
        <f>INDEX('Model 2'!EMBLEMFac9Fac18,MATCH(I71,'Model 2'!$A$133:$A$162,1),MATCH($D$4,'Model 2'!$C$132:$G$132,0))</f>
        <v>#N/A</v>
      </c>
      <c r="R71" s="16" t="e">
        <f t="shared" ref="R71" si="142">R70</f>
        <v>#N/A</v>
      </c>
      <c r="S71" s="16" t="e">
        <f t="shared" si="135"/>
        <v>#N/A</v>
      </c>
      <c r="U71" s="34">
        <f t="shared" si="29"/>
        <v>6</v>
      </c>
    </row>
    <row r="72" spans="7:21" x14ac:dyDescent="0.3">
      <c r="G72" s="18">
        <f t="shared" si="26"/>
        <v>85</v>
      </c>
      <c r="H72" s="5" t="s">
        <v>332</v>
      </c>
      <c r="I72" s="33" t="e">
        <f>IF('Model 2'!$B$168="C",$B$5*(1+'Model 2'!$B$167)^(U72-1),IF('Model 2'!$B$168="S",$B$5*(1+'Model 2'!$B$167*(U72-1)),$B$5))</f>
        <v>#N/A</v>
      </c>
      <c r="J72" s="16">
        <f t="shared" si="136"/>
        <v>0.67293831570653539</v>
      </c>
      <c r="K72" s="16">
        <f t="shared" si="136"/>
        <v>1.0198528715010069</v>
      </c>
      <c r="L72" s="16">
        <f t="shared" si="136"/>
        <v>0.95844413924195726</v>
      </c>
      <c r="M72" s="16">
        <f t="shared" si="136"/>
        <v>0.98731177731008701</v>
      </c>
      <c r="N72" s="16">
        <f t="shared" ref="N72:O72" si="143">N71</f>
        <v>1.0342794104085824</v>
      </c>
      <c r="O72" s="16">
        <f t="shared" si="143"/>
        <v>1</v>
      </c>
      <c r="P72" s="16">
        <f>IFERROR(INDEX('Model 2'!EMBLEMFac26,MATCH(H72,'Model 2'!$S$8:$S$129,0)),P71)</f>
        <v>1.3820488326802116</v>
      </c>
      <c r="Q72" s="16" t="e">
        <f>INDEX('Model 2'!EMBLEMFac9Fac18,MATCH(I72,'Model 2'!$A$133:$A$162,1),MATCH($D$4,'Model 2'!$C$132:$G$132,0))</f>
        <v>#N/A</v>
      </c>
      <c r="R72" s="16" t="e">
        <f t="shared" ref="R72" si="144">R71</f>
        <v>#N/A</v>
      </c>
      <c r="S72" s="16" t="e">
        <f t="shared" si="135"/>
        <v>#N/A</v>
      </c>
      <c r="U72" s="34">
        <f t="shared" si="29"/>
        <v>6</v>
      </c>
    </row>
    <row r="73" spans="7:21" x14ac:dyDescent="0.3">
      <c r="G73" s="18">
        <f t="shared" si="26"/>
        <v>85</v>
      </c>
      <c r="H73" s="5" t="s">
        <v>333</v>
      </c>
      <c r="I73" s="33" t="e">
        <f>IF('Model 2'!$B$168="C",$B$5*(1+'Model 2'!$B$167)^(U73-1),IF('Model 2'!$B$168="S",$B$5*(1+'Model 2'!$B$167*(U73-1)),$B$5))</f>
        <v>#N/A</v>
      </c>
      <c r="J73" s="16">
        <f t="shared" si="136"/>
        <v>0.67293831570653539</v>
      </c>
      <c r="K73" s="16">
        <f t="shared" si="136"/>
        <v>1.0198528715010069</v>
      </c>
      <c r="L73" s="16">
        <f t="shared" si="136"/>
        <v>0.95844413924195726</v>
      </c>
      <c r="M73" s="16">
        <f t="shared" si="136"/>
        <v>0.98731177731008701</v>
      </c>
      <c r="N73" s="16">
        <f t="shared" ref="N73:O73" si="145">N72</f>
        <v>1.0342794104085824</v>
      </c>
      <c r="O73" s="16">
        <f t="shared" si="145"/>
        <v>1</v>
      </c>
      <c r="P73" s="16">
        <f>IFERROR(INDEX('Model 2'!EMBLEMFac26,MATCH(H73,'Model 2'!$S$8:$S$129,0)),P72)</f>
        <v>1.3828797311465482</v>
      </c>
      <c r="Q73" s="16" t="e">
        <f>INDEX('Model 2'!EMBLEMFac9Fac18,MATCH(I73,'Model 2'!$A$133:$A$162,1),MATCH($D$4,'Model 2'!$C$132:$G$132,0))</f>
        <v>#N/A</v>
      </c>
      <c r="R73" s="16" t="e">
        <f t="shared" ref="R73" si="146">R72</f>
        <v>#N/A</v>
      </c>
      <c r="S73" s="16" t="e">
        <f t="shared" si="135"/>
        <v>#N/A</v>
      </c>
      <c r="U73" s="34">
        <f t="shared" si="29"/>
        <v>6</v>
      </c>
    </row>
    <row r="74" spans="7:21" x14ac:dyDescent="0.3">
      <c r="G74" s="18">
        <f t="shared" si="26"/>
        <v>85</v>
      </c>
      <c r="H74" s="5" t="s">
        <v>334</v>
      </c>
      <c r="I74" s="33" t="e">
        <f>IF('Model 2'!$B$168="C",$B$5*(1+'Model 2'!$B$167)^(U74-1),IF('Model 2'!$B$168="S",$B$5*(1+'Model 2'!$B$167*(U74-1)),$B$5))</f>
        <v>#N/A</v>
      </c>
      <c r="J74" s="16">
        <f t="shared" si="136"/>
        <v>0.67293831570653539</v>
      </c>
      <c r="K74" s="16">
        <f t="shared" si="136"/>
        <v>1.0198528715010069</v>
      </c>
      <c r="L74" s="16">
        <f t="shared" si="136"/>
        <v>0.95844413924195726</v>
      </c>
      <c r="M74" s="16">
        <f t="shared" si="136"/>
        <v>0.98731177731008701</v>
      </c>
      <c r="N74" s="16">
        <f t="shared" ref="N74:O74" si="147">N73</f>
        <v>1.0342794104085824</v>
      </c>
      <c r="O74" s="16">
        <f t="shared" si="147"/>
        <v>1</v>
      </c>
      <c r="P74" s="16">
        <f>IFERROR(INDEX('Model 2'!EMBLEMFac26,MATCH(H74,'Model 2'!$S$8:$S$129,0)),P73)</f>
        <v>1.3837160230038825</v>
      </c>
      <c r="Q74" s="16" t="e">
        <f>INDEX('Model 2'!EMBLEMFac9Fac18,MATCH(I74,'Model 2'!$A$133:$A$162,1),MATCH($D$4,'Model 2'!$C$132:$G$132,0))</f>
        <v>#N/A</v>
      </c>
      <c r="R74" s="16" t="e">
        <f t="shared" ref="R74" si="148">R73</f>
        <v>#N/A</v>
      </c>
      <c r="S74" s="16" t="e">
        <f t="shared" si="135"/>
        <v>#N/A</v>
      </c>
      <c r="U74" s="34">
        <f t="shared" si="29"/>
        <v>6</v>
      </c>
    </row>
    <row r="75" spans="7:21" x14ac:dyDescent="0.3">
      <c r="G75" s="18">
        <f t="shared" si="26"/>
        <v>85</v>
      </c>
      <c r="H75" s="5" t="s">
        <v>335</v>
      </c>
      <c r="I75" s="33" t="e">
        <f>IF('Model 2'!$B$168="C",$B$5*(1+'Model 2'!$B$167)^(U75-1),IF('Model 2'!$B$168="S",$B$5*(1+'Model 2'!$B$167*(U75-1)),$B$5))</f>
        <v>#N/A</v>
      </c>
      <c r="J75" s="16">
        <f t="shared" si="136"/>
        <v>0.67293831570653539</v>
      </c>
      <c r="K75" s="16">
        <f t="shared" si="136"/>
        <v>1.0198528715010069</v>
      </c>
      <c r="L75" s="16">
        <f t="shared" si="136"/>
        <v>0.95844413924195726</v>
      </c>
      <c r="M75" s="16">
        <f t="shared" si="136"/>
        <v>0.98731177731008701</v>
      </c>
      <c r="N75" s="16">
        <f t="shared" ref="N75:O75" si="149">N74</f>
        <v>1.0342794104085824</v>
      </c>
      <c r="O75" s="16">
        <f t="shared" si="149"/>
        <v>1</v>
      </c>
      <c r="P75" s="16">
        <f>IFERROR(INDEX('Model 2'!EMBLEMFac26,MATCH(H75,'Model 2'!$S$8:$S$129,0)),P74)</f>
        <v>1.3845554882464721</v>
      </c>
      <c r="Q75" s="16" t="e">
        <f>INDEX('Model 2'!EMBLEMFac9Fac18,MATCH(I75,'Model 2'!$A$133:$A$162,1),MATCH($D$4,'Model 2'!$C$132:$G$132,0))</f>
        <v>#N/A</v>
      </c>
      <c r="R75" s="16" t="e">
        <f t="shared" ref="R75" si="150">R74</f>
        <v>#N/A</v>
      </c>
      <c r="S75" s="16" t="e">
        <f t="shared" si="135"/>
        <v>#N/A</v>
      </c>
      <c r="U75" s="34">
        <f t="shared" si="29"/>
        <v>6</v>
      </c>
    </row>
    <row r="76" spans="7:21" x14ac:dyDescent="0.3">
      <c r="G76" s="18">
        <f t="shared" si="26"/>
        <v>86</v>
      </c>
      <c r="H76" s="5" t="s">
        <v>336</v>
      </c>
      <c r="I76" s="33" t="e">
        <f>IF('Model 2'!$B$168="C",$B$5*(1+'Model 2'!$B$167)^(U76-1),IF('Model 2'!$B$168="S",$B$5*(1+'Model 2'!$B$167*(U76-1)),$B$5))</f>
        <v>#N/A</v>
      </c>
      <c r="J76" s="16">
        <f t="shared" si="136"/>
        <v>0.67293831570653539</v>
      </c>
      <c r="K76" s="16">
        <f t="shared" si="136"/>
        <v>1.0198528715010069</v>
      </c>
      <c r="L76" s="16">
        <f t="shared" si="136"/>
        <v>0.95844413924195726</v>
      </c>
      <c r="M76" s="16">
        <f t="shared" si="136"/>
        <v>0.98731177731008701</v>
      </c>
      <c r="N76" s="16">
        <f t="shared" ref="N76:O76" si="151">N75</f>
        <v>1.0342794104085824</v>
      </c>
      <c r="O76" s="16">
        <f t="shared" si="151"/>
        <v>1</v>
      </c>
      <c r="P76" s="16">
        <f>IFERROR(INDEX('Model 2'!EMBLEMFac26,MATCH(H76,'Model 2'!$S$8:$S$129,0)),P75)</f>
        <v>1.3853957574009179</v>
      </c>
      <c r="Q76" s="16" t="e">
        <f>INDEX('Model 2'!EMBLEMFac9Fac18,MATCH(I76,'Model 2'!$A$133:$A$162,1),MATCH($D$4,'Model 2'!$C$132:$G$132,0))</f>
        <v>#N/A</v>
      </c>
      <c r="R76" s="16" t="e">
        <f t="shared" ref="R76" si="152">R75</f>
        <v>#N/A</v>
      </c>
      <c r="S76" s="16" t="e">
        <f t="shared" si="135"/>
        <v>#N/A</v>
      </c>
      <c r="U76" s="34">
        <f t="shared" si="29"/>
        <v>7</v>
      </c>
    </row>
    <row r="77" spans="7:21" x14ac:dyDescent="0.3">
      <c r="G77" s="18">
        <f t="shared" si="26"/>
        <v>86</v>
      </c>
      <c r="H77" s="5" t="s">
        <v>337</v>
      </c>
      <c r="I77" s="33" t="e">
        <f>IF('Model 2'!$B$168="C",$B$5*(1+'Model 2'!$B$167)^(U77-1),IF('Model 2'!$B$168="S",$B$5*(1+'Model 2'!$B$167*(U77-1)),$B$5))</f>
        <v>#N/A</v>
      </c>
      <c r="J77" s="16">
        <f t="shared" si="136"/>
        <v>0.67293831570653539</v>
      </c>
      <c r="K77" s="16">
        <f t="shared" si="136"/>
        <v>1.0198528715010069</v>
      </c>
      <c r="L77" s="16">
        <f t="shared" si="136"/>
        <v>0.95844413924195726</v>
      </c>
      <c r="M77" s="16">
        <f t="shared" si="136"/>
        <v>0.98731177731008701</v>
      </c>
      <c r="N77" s="16">
        <f t="shared" ref="N77:O77" si="153">N76</f>
        <v>1.0342794104085824</v>
      </c>
      <c r="O77" s="16">
        <f t="shared" si="153"/>
        <v>1</v>
      </c>
      <c r="P77" s="16">
        <f>IFERROR(INDEX('Model 2'!EMBLEMFac26,MATCH(H77,'Model 2'!$S$8:$S$129,0)),P76)</f>
        <v>1.3862343402153505</v>
      </c>
      <c r="Q77" s="16" t="e">
        <f>INDEX('Model 2'!EMBLEMFac9Fac18,MATCH(I77,'Model 2'!$A$133:$A$162,1),MATCH($D$4,'Model 2'!$C$132:$G$132,0))</f>
        <v>#N/A</v>
      </c>
      <c r="R77" s="16" t="e">
        <f t="shared" ref="R77" si="154">R76</f>
        <v>#N/A</v>
      </c>
      <c r="S77" s="16" t="e">
        <f t="shared" si="135"/>
        <v>#N/A</v>
      </c>
      <c r="U77" s="34">
        <f t="shared" si="29"/>
        <v>7</v>
      </c>
    </row>
    <row r="78" spans="7:21" x14ac:dyDescent="0.3">
      <c r="G78" s="18">
        <f t="shared" si="26"/>
        <v>86</v>
      </c>
      <c r="H78" s="5" t="s">
        <v>338</v>
      </c>
      <c r="I78" s="33" t="e">
        <f>IF('Model 2'!$B$168="C",$B$5*(1+'Model 2'!$B$167)^(U78-1),IF('Model 2'!$B$168="S",$B$5*(1+'Model 2'!$B$167*(U78-1)),$B$5))</f>
        <v>#N/A</v>
      </c>
      <c r="J78" s="16">
        <f t="shared" si="136"/>
        <v>0.67293831570653539</v>
      </c>
      <c r="K78" s="16">
        <f t="shared" si="136"/>
        <v>1.0198528715010069</v>
      </c>
      <c r="L78" s="16">
        <f t="shared" si="136"/>
        <v>0.95844413924195726</v>
      </c>
      <c r="M78" s="16">
        <f t="shared" si="136"/>
        <v>0.98731177731008701</v>
      </c>
      <c r="N78" s="16">
        <f t="shared" ref="N78:O78" si="155">N77</f>
        <v>1.0342794104085824</v>
      </c>
      <c r="O78" s="16">
        <f t="shared" si="155"/>
        <v>1</v>
      </c>
      <c r="P78" s="16">
        <f>IFERROR(INDEX('Model 2'!EMBLEMFac26,MATCH(H78,'Model 2'!$S$8:$S$129,0)),P77)</f>
        <v>1.3870686544959212</v>
      </c>
      <c r="Q78" s="16" t="e">
        <f>INDEX('Model 2'!EMBLEMFac9Fac18,MATCH(I78,'Model 2'!$A$133:$A$162,1),MATCH($D$4,'Model 2'!$C$132:$G$132,0))</f>
        <v>#N/A</v>
      </c>
      <c r="R78" s="16" t="e">
        <f t="shared" ref="R78" si="156">R77</f>
        <v>#N/A</v>
      </c>
      <c r="S78" s="16" t="e">
        <f t="shared" si="135"/>
        <v>#N/A</v>
      </c>
      <c r="U78" s="34">
        <f t="shared" si="29"/>
        <v>7</v>
      </c>
    </row>
    <row r="79" spans="7:21" x14ac:dyDescent="0.3">
      <c r="G79" s="18">
        <f t="shared" si="26"/>
        <v>86</v>
      </c>
      <c r="H79" s="5" t="s">
        <v>339</v>
      </c>
      <c r="I79" s="33" t="e">
        <f>IF('Model 2'!$B$168="C",$B$5*(1+'Model 2'!$B$167)^(U79-1),IF('Model 2'!$B$168="S",$B$5*(1+'Model 2'!$B$167*(U79-1)),$B$5))</f>
        <v>#N/A</v>
      </c>
      <c r="J79" s="16">
        <f t="shared" si="136"/>
        <v>0.67293831570653539</v>
      </c>
      <c r="K79" s="16">
        <f t="shared" si="136"/>
        <v>1.0198528715010069</v>
      </c>
      <c r="L79" s="16">
        <f t="shared" si="136"/>
        <v>0.95844413924195726</v>
      </c>
      <c r="M79" s="16">
        <f t="shared" si="136"/>
        <v>0.98731177731008701</v>
      </c>
      <c r="N79" s="16">
        <f t="shared" ref="N79:O79" si="157">N78</f>
        <v>1.0342794104085824</v>
      </c>
      <c r="O79" s="16">
        <f t="shared" si="157"/>
        <v>1</v>
      </c>
      <c r="P79" s="16">
        <f>IFERROR(INDEX('Model 2'!EMBLEMFac26,MATCH(H79,'Model 2'!$S$8:$S$129,0)),P78)</f>
        <v>1.3878960550968504</v>
      </c>
      <c r="Q79" s="16" t="e">
        <f>INDEX('Model 2'!EMBLEMFac9Fac18,MATCH(I79,'Model 2'!$A$133:$A$162,1),MATCH($D$4,'Model 2'!$C$132:$G$132,0))</f>
        <v>#N/A</v>
      </c>
      <c r="R79" s="16" t="e">
        <f t="shared" ref="R79" si="158">R78</f>
        <v>#N/A</v>
      </c>
      <c r="S79" s="16" t="e">
        <f t="shared" si="135"/>
        <v>#N/A</v>
      </c>
      <c r="U79" s="34">
        <f t="shared" si="29"/>
        <v>7</v>
      </c>
    </row>
    <row r="80" spans="7:21" x14ac:dyDescent="0.3">
      <c r="G80" s="18">
        <f t="shared" si="26"/>
        <v>86</v>
      </c>
      <c r="H80" s="5" t="s">
        <v>340</v>
      </c>
      <c r="I80" s="33" t="e">
        <f>IF('Model 2'!$B$168="C",$B$5*(1+'Model 2'!$B$167)^(U80-1),IF('Model 2'!$B$168="S",$B$5*(1+'Model 2'!$B$167*(U80-1)),$B$5))</f>
        <v>#N/A</v>
      </c>
      <c r="J80" s="16">
        <f t="shared" si="136"/>
        <v>0.67293831570653539</v>
      </c>
      <c r="K80" s="16">
        <f t="shared" si="136"/>
        <v>1.0198528715010069</v>
      </c>
      <c r="L80" s="16">
        <f t="shared" si="136"/>
        <v>0.95844413924195726</v>
      </c>
      <c r="M80" s="16">
        <f t="shared" si="136"/>
        <v>0.98731177731008701</v>
      </c>
      <c r="N80" s="16">
        <f t="shared" ref="N80:O80" si="159">N79</f>
        <v>1.0342794104085824</v>
      </c>
      <c r="O80" s="16">
        <f t="shared" si="159"/>
        <v>1</v>
      </c>
      <c r="P80" s="16">
        <f>IFERROR(INDEX('Model 2'!EMBLEMFac26,MATCH(H80,'Model 2'!$S$8:$S$129,0)),P79)</f>
        <v>1.388713863067518</v>
      </c>
      <c r="Q80" s="16" t="e">
        <f>INDEX('Model 2'!EMBLEMFac9Fac18,MATCH(I80,'Model 2'!$A$133:$A$162,1),MATCH($D$4,'Model 2'!$C$132:$G$132,0))</f>
        <v>#N/A</v>
      </c>
      <c r="R80" s="16" t="e">
        <f t="shared" ref="R80" si="160">R79</f>
        <v>#N/A</v>
      </c>
      <c r="S80" s="16" t="e">
        <f t="shared" si="135"/>
        <v>#N/A</v>
      </c>
      <c r="U80" s="34">
        <f t="shared" si="29"/>
        <v>7</v>
      </c>
    </row>
    <row r="81" spans="7:21" x14ac:dyDescent="0.3">
      <c r="G81" s="18">
        <f t="shared" ref="G81:G144" si="161">G69+1</f>
        <v>86</v>
      </c>
      <c r="H81" s="5" t="s">
        <v>341</v>
      </c>
      <c r="I81" s="33" t="e">
        <f>IF('Model 2'!$B$168="C",$B$5*(1+'Model 2'!$B$167)^(U81-1),IF('Model 2'!$B$168="S",$B$5*(1+'Model 2'!$B$167*(U81-1)),$B$5))</f>
        <v>#N/A</v>
      </c>
      <c r="J81" s="16">
        <f t="shared" si="136"/>
        <v>0.67293831570653539</v>
      </c>
      <c r="K81" s="16">
        <f t="shared" si="136"/>
        <v>1.0198528715010069</v>
      </c>
      <c r="L81" s="16">
        <f t="shared" si="136"/>
        <v>0.95844413924195726</v>
      </c>
      <c r="M81" s="16">
        <f t="shared" si="136"/>
        <v>0.98731177731008701</v>
      </c>
      <c r="N81" s="16">
        <f t="shared" ref="N81:O81" si="162">N80</f>
        <v>1.0342794104085824</v>
      </c>
      <c r="O81" s="16">
        <f t="shared" si="162"/>
        <v>1</v>
      </c>
      <c r="P81" s="16">
        <f>IFERROR(INDEX('Model 2'!EMBLEMFac26,MATCH(H81,'Model 2'!$S$8:$S$129,0)),P80)</f>
        <v>1.3895193949571172</v>
      </c>
      <c r="Q81" s="16" t="e">
        <f>INDEX('Model 2'!EMBLEMFac9Fac18,MATCH(I81,'Model 2'!$A$133:$A$162,1),MATCH($D$4,'Model 2'!$C$132:$G$132,0))</f>
        <v>#N/A</v>
      </c>
      <c r="R81" s="16" t="e">
        <f t="shared" ref="R81" si="163">R80</f>
        <v>#N/A</v>
      </c>
      <c r="S81" s="16" t="e">
        <f t="shared" si="135"/>
        <v>#N/A</v>
      </c>
      <c r="U81" s="34">
        <f t="shared" ref="U81:U144" si="164">U69+1</f>
        <v>7</v>
      </c>
    </row>
    <row r="82" spans="7:21" x14ac:dyDescent="0.3">
      <c r="G82" s="18">
        <f t="shared" si="161"/>
        <v>86</v>
      </c>
      <c r="H82" s="5" t="s">
        <v>342</v>
      </c>
      <c r="I82" s="33" t="e">
        <f>IF('Model 2'!$B$168="C",$B$5*(1+'Model 2'!$B$167)^(U82-1),IF('Model 2'!$B$168="S",$B$5*(1+'Model 2'!$B$167*(U82-1)),$B$5))</f>
        <v>#N/A</v>
      </c>
      <c r="J82" s="16">
        <f t="shared" si="136"/>
        <v>0.67293831570653539</v>
      </c>
      <c r="K82" s="16">
        <f t="shared" si="136"/>
        <v>1.0198528715010069</v>
      </c>
      <c r="L82" s="16">
        <f t="shared" si="136"/>
        <v>0.95844413924195726</v>
      </c>
      <c r="M82" s="16">
        <f t="shared" si="136"/>
        <v>0.98731177731008701</v>
      </c>
      <c r="N82" s="16">
        <f t="shared" ref="N82:O82" si="165">N81</f>
        <v>1.0342794104085824</v>
      </c>
      <c r="O82" s="16">
        <f t="shared" si="165"/>
        <v>1</v>
      </c>
      <c r="P82" s="16">
        <f>IFERROR(INDEX('Model 2'!EMBLEMFac26,MATCH(H82,'Model 2'!$S$8:$S$129,0)),P81)</f>
        <v>1.3903099922742965</v>
      </c>
      <c r="Q82" s="16" t="e">
        <f>INDEX('Model 2'!EMBLEMFac9Fac18,MATCH(I82,'Model 2'!$A$133:$A$162,1),MATCH($D$4,'Model 2'!$C$132:$G$132,0))</f>
        <v>#N/A</v>
      </c>
      <c r="R82" s="16" t="e">
        <f t="shared" ref="R82" si="166">R81</f>
        <v>#N/A</v>
      </c>
      <c r="S82" s="16" t="e">
        <f t="shared" si="135"/>
        <v>#N/A</v>
      </c>
      <c r="U82" s="34">
        <f t="shared" si="164"/>
        <v>7</v>
      </c>
    </row>
    <row r="83" spans="7:21" x14ac:dyDescent="0.3">
      <c r="G83" s="18">
        <f t="shared" si="161"/>
        <v>86</v>
      </c>
      <c r="H83" s="5" t="s">
        <v>343</v>
      </c>
      <c r="I83" s="33" t="e">
        <f>IF('Model 2'!$B$168="C",$B$5*(1+'Model 2'!$B$167)^(U83-1),IF('Model 2'!$B$168="S",$B$5*(1+'Model 2'!$B$167*(U83-1)),$B$5))</f>
        <v>#N/A</v>
      </c>
      <c r="J83" s="16">
        <f t="shared" si="136"/>
        <v>0.67293831570653539</v>
      </c>
      <c r="K83" s="16">
        <f t="shared" si="136"/>
        <v>1.0198528715010069</v>
      </c>
      <c r="L83" s="16">
        <f t="shared" si="136"/>
        <v>0.95844413924195726</v>
      </c>
      <c r="M83" s="16">
        <f t="shared" si="136"/>
        <v>0.98731177731008701</v>
      </c>
      <c r="N83" s="16">
        <f t="shared" ref="N83:O83" si="167">N82</f>
        <v>1.0342794104085824</v>
      </c>
      <c r="O83" s="16">
        <f t="shared" si="167"/>
        <v>1</v>
      </c>
      <c r="P83" s="16">
        <f>IFERROR(INDEX('Model 2'!EMBLEMFac26,MATCH(H83,'Model 2'!$S$8:$S$129,0)),P82)</f>
        <v>1.3910830510960599</v>
      </c>
      <c r="Q83" s="16" t="e">
        <f>INDEX('Model 2'!EMBLEMFac9Fac18,MATCH(I83,'Model 2'!$A$133:$A$162,1),MATCH($D$4,'Model 2'!$C$132:$G$132,0))</f>
        <v>#N/A</v>
      </c>
      <c r="R83" s="16" t="e">
        <f t="shared" ref="R83" si="168">R82</f>
        <v>#N/A</v>
      </c>
      <c r="S83" s="16" t="e">
        <f t="shared" si="135"/>
        <v>#N/A</v>
      </c>
      <c r="U83" s="34">
        <f t="shared" si="164"/>
        <v>7</v>
      </c>
    </row>
    <row r="84" spans="7:21" x14ac:dyDescent="0.3">
      <c r="G84" s="18">
        <f t="shared" si="161"/>
        <v>86</v>
      </c>
      <c r="H84" s="5" t="s">
        <v>344</v>
      </c>
      <c r="I84" s="33" t="e">
        <f>IF('Model 2'!$B$168="C",$B$5*(1+'Model 2'!$B$167)^(U84-1),IF('Model 2'!$B$168="S",$B$5*(1+'Model 2'!$B$167*(U84-1)),$B$5))</f>
        <v>#N/A</v>
      </c>
      <c r="J84" s="16">
        <f t="shared" si="136"/>
        <v>0.67293831570653539</v>
      </c>
      <c r="K84" s="16">
        <f t="shared" si="136"/>
        <v>1.0198528715010069</v>
      </c>
      <c r="L84" s="16">
        <f t="shared" si="136"/>
        <v>0.95844413924195726</v>
      </c>
      <c r="M84" s="16">
        <f t="shared" si="136"/>
        <v>0.98731177731008701</v>
      </c>
      <c r="N84" s="16">
        <f t="shared" ref="N84:O84" si="169">N83</f>
        <v>1.0342794104085824</v>
      </c>
      <c r="O84" s="16">
        <f t="shared" si="169"/>
        <v>1</v>
      </c>
      <c r="P84" s="16">
        <f>IFERROR(INDEX('Model 2'!EMBLEMFac26,MATCH(H84,'Model 2'!$S$8:$S$129,0)),P83)</f>
        <v>1.3918360518170718</v>
      </c>
      <c r="Q84" s="16" t="e">
        <f>INDEX('Model 2'!EMBLEMFac9Fac18,MATCH(I84,'Model 2'!$A$133:$A$162,1),MATCH($D$4,'Model 2'!$C$132:$G$132,0))</f>
        <v>#N/A</v>
      </c>
      <c r="R84" s="16" t="e">
        <f t="shared" ref="R84" si="170">R83</f>
        <v>#N/A</v>
      </c>
      <c r="S84" s="16" t="e">
        <f t="shared" si="135"/>
        <v>#N/A</v>
      </c>
      <c r="U84" s="34">
        <f t="shared" si="164"/>
        <v>7</v>
      </c>
    </row>
    <row r="85" spans="7:21" x14ac:dyDescent="0.3">
      <c r="G85" s="18">
        <f t="shared" si="161"/>
        <v>86</v>
      </c>
      <c r="H85" s="5" t="s">
        <v>345</v>
      </c>
      <c r="I85" s="33" t="e">
        <f>IF('Model 2'!$B$168="C",$B$5*(1+'Model 2'!$B$167)^(U85-1),IF('Model 2'!$B$168="S",$B$5*(1+'Model 2'!$B$167*(U85-1)),$B$5))</f>
        <v>#N/A</v>
      </c>
      <c r="J85" s="16">
        <f t="shared" ref="J85:M100" si="171">J84</f>
        <v>0.67293831570653539</v>
      </c>
      <c r="K85" s="16">
        <f t="shared" si="171"/>
        <v>1.0198528715010069</v>
      </c>
      <c r="L85" s="16">
        <f t="shared" si="171"/>
        <v>0.95844413924195726</v>
      </c>
      <c r="M85" s="16">
        <f t="shared" si="171"/>
        <v>0.98731177731008701</v>
      </c>
      <c r="N85" s="16">
        <f t="shared" ref="N85:O85" si="172">N84</f>
        <v>1.0342794104085824</v>
      </c>
      <c r="O85" s="16">
        <f t="shared" si="172"/>
        <v>1</v>
      </c>
      <c r="P85" s="16">
        <f>IFERROR(INDEX('Model 2'!EMBLEMFac26,MATCH(H85,'Model 2'!$S$8:$S$129,0)),P84)</f>
        <v>1.3925665890274905</v>
      </c>
      <c r="Q85" s="16" t="e">
        <f>INDEX('Model 2'!EMBLEMFac9Fac18,MATCH(I85,'Model 2'!$A$133:$A$162,1),MATCH($D$4,'Model 2'!$C$132:$G$132,0))</f>
        <v>#N/A</v>
      </c>
      <c r="R85" s="16" t="e">
        <f t="shared" ref="R85" si="173">R84</f>
        <v>#N/A</v>
      </c>
      <c r="S85" s="16" t="e">
        <f t="shared" si="135"/>
        <v>#N/A</v>
      </c>
      <c r="U85" s="34">
        <f t="shared" si="164"/>
        <v>7</v>
      </c>
    </row>
    <row r="86" spans="7:21" x14ac:dyDescent="0.3">
      <c r="G86" s="18">
        <f t="shared" si="161"/>
        <v>86</v>
      </c>
      <c r="H86" s="5" t="s">
        <v>346</v>
      </c>
      <c r="I86" s="33" t="e">
        <f>IF('Model 2'!$B$168="C",$B$5*(1+'Model 2'!$B$167)^(U86-1),IF('Model 2'!$B$168="S",$B$5*(1+'Model 2'!$B$167*(U86-1)),$B$5))</f>
        <v>#N/A</v>
      </c>
      <c r="J86" s="16">
        <f t="shared" si="171"/>
        <v>0.67293831570653539</v>
      </c>
      <c r="K86" s="16">
        <f t="shared" si="171"/>
        <v>1.0198528715010069</v>
      </c>
      <c r="L86" s="16">
        <f t="shared" si="171"/>
        <v>0.95844413924195726</v>
      </c>
      <c r="M86" s="16">
        <f t="shared" si="171"/>
        <v>0.98731177731008701</v>
      </c>
      <c r="N86" s="16">
        <f t="shared" ref="N86:O86" si="174">N85</f>
        <v>1.0342794104085824</v>
      </c>
      <c r="O86" s="16">
        <f t="shared" si="174"/>
        <v>1</v>
      </c>
      <c r="P86" s="16">
        <f>IFERROR(INDEX('Model 2'!EMBLEMFac26,MATCH(H86,'Model 2'!$S$8:$S$129,0)),P85)</f>
        <v>1.3932724015046141</v>
      </c>
      <c r="Q86" s="16" t="e">
        <f>INDEX('Model 2'!EMBLEMFac9Fac18,MATCH(I86,'Model 2'!$A$133:$A$162,1),MATCH($D$4,'Model 2'!$C$132:$G$132,0))</f>
        <v>#N/A</v>
      </c>
      <c r="R86" s="16" t="e">
        <f t="shared" ref="R86" si="175">R85</f>
        <v>#N/A</v>
      </c>
      <c r="S86" s="16" t="e">
        <f t="shared" si="135"/>
        <v>#N/A</v>
      </c>
      <c r="U86" s="34">
        <f t="shared" si="164"/>
        <v>7</v>
      </c>
    </row>
    <row r="87" spans="7:21" x14ac:dyDescent="0.3">
      <c r="G87" s="18">
        <f t="shared" si="161"/>
        <v>86</v>
      </c>
      <c r="H87" s="5" t="s">
        <v>347</v>
      </c>
      <c r="I87" s="33" t="e">
        <f>IF('Model 2'!$B$168="C",$B$5*(1+'Model 2'!$B$167)^(U87-1),IF('Model 2'!$B$168="S",$B$5*(1+'Model 2'!$B$167*(U87-1)),$B$5))</f>
        <v>#N/A</v>
      </c>
      <c r="J87" s="16">
        <f t="shared" si="171"/>
        <v>0.67293831570653539</v>
      </c>
      <c r="K87" s="16">
        <f t="shared" si="171"/>
        <v>1.0198528715010069</v>
      </c>
      <c r="L87" s="16">
        <f t="shared" si="171"/>
        <v>0.95844413924195726</v>
      </c>
      <c r="M87" s="16">
        <f t="shared" si="171"/>
        <v>0.98731177731008701</v>
      </c>
      <c r="N87" s="16">
        <f t="shared" ref="N87:O87" si="176">N86</f>
        <v>1.0342794104085824</v>
      </c>
      <c r="O87" s="16">
        <f t="shared" si="176"/>
        <v>1</v>
      </c>
      <c r="P87" s="16">
        <f>IFERROR(INDEX('Model 2'!EMBLEMFac26,MATCH(H87,'Model 2'!$S$8:$S$129,0)),P86)</f>
        <v>1.3939514023010555</v>
      </c>
      <c r="Q87" s="16" t="e">
        <f>INDEX('Model 2'!EMBLEMFac9Fac18,MATCH(I87,'Model 2'!$A$133:$A$162,1),MATCH($D$4,'Model 2'!$C$132:$G$132,0))</f>
        <v>#N/A</v>
      </c>
      <c r="R87" s="16" t="e">
        <f t="shared" ref="R87" si="177">R86</f>
        <v>#N/A</v>
      </c>
      <c r="S87" s="16" t="e">
        <f t="shared" si="135"/>
        <v>#N/A</v>
      </c>
      <c r="U87" s="34">
        <f t="shared" si="164"/>
        <v>7</v>
      </c>
    </row>
    <row r="88" spans="7:21" x14ac:dyDescent="0.3">
      <c r="G88" s="18">
        <f t="shared" si="161"/>
        <v>87</v>
      </c>
      <c r="H88" s="5" t="s">
        <v>348</v>
      </c>
      <c r="I88" s="33" t="e">
        <f>IF('Model 2'!$B$168="C",$B$5*(1+'Model 2'!$B$167)^(U88-1),IF('Model 2'!$B$168="S",$B$5*(1+'Model 2'!$B$167*(U88-1)),$B$5))</f>
        <v>#N/A</v>
      </c>
      <c r="J88" s="16">
        <f t="shared" si="171"/>
        <v>0.67293831570653539</v>
      </c>
      <c r="K88" s="16">
        <f t="shared" si="171"/>
        <v>1.0198528715010069</v>
      </c>
      <c r="L88" s="16">
        <f t="shared" si="171"/>
        <v>0.95844413924195726</v>
      </c>
      <c r="M88" s="16">
        <f t="shared" si="171"/>
        <v>0.98731177731008701</v>
      </c>
      <c r="N88" s="16">
        <f t="shared" ref="N88:O88" si="178">N87</f>
        <v>1.0342794104085824</v>
      </c>
      <c r="O88" s="16">
        <f t="shared" si="178"/>
        <v>1</v>
      </c>
      <c r="P88" s="16">
        <f>IFERROR(INDEX('Model 2'!EMBLEMFac26,MATCH(H88,'Model 2'!$S$8:$S$129,0)),P87)</f>
        <v>1.3946017089099334</v>
      </c>
      <c r="Q88" s="16" t="e">
        <f>INDEX('Model 2'!EMBLEMFac9Fac18,MATCH(I88,'Model 2'!$A$133:$A$162,1),MATCH($D$4,'Model 2'!$C$132:$G$132,0))</f>
        <v>#N/A</v>
      </c>
      <c r="R88" s="16" t="e">
        <f t="shared" ref="R88" si="179">R87</f>
        <v>#N/A</v>
      </c>
      <c r="S88" s="16" t="e">
        <f t="shared" si="135"/>
        <v>#N/A</v>
      </c>
      <c r="U88" s="34">
        <f t="shared" si="164"/>
        <v>8</v>
      </c>
    </row>
    <row r="89" spans="7:21" x14ac:dyDescent="0.3">
      <c r="G89" s="18">
        <f t="shared" si="161"/>
        <v>87</v>
      </c>
      <c r="H89" s="5" t="s">
        <v>349</v>
      </c>
      <c r="I89" s="33" t="e">
        <f>IF('Model 2'!$B$168="C",$B$5*(1+'Model 2'!$B$167)^(U89-1),IF('Model 2'!$B$168="S",$B$5*(1+'Model 2'!$B$167*(U89-1)),$B$5))</f>
        <v>#N/A</v>
      </c>
      <c r="J89" s="16">
        <f t="shared" si="171"/>
        <v>0.67293831570653539</v>
      </c>
      <c r="K89" s="16">
        <f t="shared" si="171"/>
        <v>1.0198528715010069</v>
      </c>
      <c r="L89" s="16">
        <f t="shared" si="171"/>
        <v>0.95844413924195726</v>
      </c>
      <c r="M89" s="16">
        <f t="shared" si="171"/>
        <v>0.98731177731008701</v>
      </c>
      <c r="N89" s="16">
        <f t="shared" ref="N89:O89" si="180">N88</f>
        <v>1.0342794104085824</v>
      </c>
      <c r="O89" s="16">
        <f t="shared" si="180"/>
        <v>1</v>
      </c>
      <c r="P89" s="16">
        <f>IFERROR(INDEX('Model 2'!EMBLEMFac26,MATCH(H89,'Model 2'!$S$8:$S$129,0)),P88)</f>
        <v>1.3952216734857688</v>
      </c>
      <c r="Q89" s="16" t="e">
        <f>INDEX('Model 2'!EMBLEMFac9Fac18,MATCH(I89,'Model 2'!$A$133:$A$162,1),MATCH($D$4,'Model 2'!$C$132:$G$132,0))</f>
        <v>#N/A</v>
      </c>
      <c r="R89" s="16" t="e">
        <f t="shared" ref="R89" si="181">R88</f>
        <v>#N/A</v>
      </c>
      <c r="S89" s="16" t="e">
        <f t="shared" si="135"/>
        <v>#N/A</v>
      </c>
      <c r="U89" s="34">
        <f t="shared" si="164"/>
        <v>8</v>
      </c>
    </row>
    <row r="90" spans="7:21" x14ac:dyDescent="0.3">
      <c r="G90" s="18">
        <f t="shared" si="161"/>
        <v>87</v>
      </c>
      <c r="H90" s="5" t="s">
        <v>350</v>
      </c>
      <c r="I90" s="33" t="e">
        <f>IF('Model 2'!$B$168="C",$B$5*(1+'Model 2'!$B$167)^(U90-1),IF('Model 2'!$B$168="S",$B$5*(1+'Model 2'!$B$167*(U90-1)),$B$5))</f>
        <v>#N/A</v>
      </c>
      <c r="J90" s="16">
        <f t="shared" si="171"/>
        <v>0.67293831570653539</v>
      </c>
      <c r="K90" s="16">
        <f t="shared" si="171"/>
        <v>1.0198528715010069</v>
      </c>
      <c r="L90" s="16">
        <f t="shared" si="171"/>
        <v>0.95844413924195726</v>
      </c>
      <c r="M90" s="16">
        <f t="shared" si="171"/>
        <v>0.98731177731008701</v>
      </c>
      <c r="N90" s="16">
        <f t="shared" ref="N90:O90" si="182">N89</f>
        <v>1.0342794104085824</v>
      </c>
      <c r="O90" s="16">
        <f t="shared" si="182"/>
        <v>1</v>
      </c>
      <c r="P90" s="16">
        <f>IFERROR(INDEX('Model 2'!EMBLEMFac26,MATCH(H90,'Model 2'!$S$8:$S$129,0)),P89)</f>
        <v>1.3958099130985013</v>
      </c>
      <c r="Q90" s="16" t="e">
        <f>INDEX('Model 2'!EMBLEMFac9Fac18,MATCH(I90,'Model 2'!$A$133:$A$162,1),MATCH($D$4,'Model 2'!$C$132:$G$132,0))</f>
        <v>#N/A</v>
      </c>
      <c r="R90" s="16" t="e">
        <f t="shared" ref="R90" si="183">R89</f>
        <v>#N/A</v>
      </c>
      <c r="S90" s="16" t="e">
        <f t="shared" si="135"/>
        <v>#N/A</v>
      </c>
      <c r="U90" s="34">
        <f t="shared" si="164"/>
        <v>8</v>
      </c>
    </row>
    <row r="91" spans="7:21" x14ac:dyDescent="0.3">
      <c r="G91" s="18">
        <f t="shared" si="161"/>
        <v>87</v>
      </c>
      <c r="H91" s="5" t="s">
        <v>351</v>
      </c>
      <c r="I91" s="33" t="e">
        <f>IF('Model 2'!$B$168="C",$B$5*(1+'Model 2'!$B$167)^(U91-1),IF('Model 2'!$B$168="S",$B$5*(1+'Model 2'!$B$167*(U91-1)),$B$5))</f>
        <v>#N/A</v>
      </c>
      <c r="J91" s="16">
        <f t="shared" si="171"/>
        <v>0.67293831570653539</v>
      </c>
      <c r="K91" s="16">
        <f t="shared" si="171"/>
        <v>1.0198528715010069</v>
      </c>
      <c r="L91" s="16">
        <f t="shared" si="171"/>
        <v>0.95844413924195726</v>
      </c>
      <c r="M91" s="16">
        <f t="shared" si="171"/>
        <v>0.98731177731008701</v>
      </c>
      <c r="N91" s="16">
        <f t="shared" ref="N91:O91" si="184">N90</f>
        <v>1.0342794104085824</v>
      </c>
      <c r="O91" s="16">
        <f t="shared" si="184"/>
        <v>1</v>
      </c>
      <c r="P91" s="16">
        <f>IFERROR(INDEX('Model 2'!EMBLEMFac26,MATCH(H91,'Model 2'!$S$8:$S$129,0)),P90)</f>
        <v>1.3963653399973353</v>
      </c>
      <c r="Q91" s="16" t="e">
        <f>INDEX('Model 2'!EMBLEMFac9Fac18,MATCH(I91,'Model 2'!$A$133:$A$162,1),MATCH($D$4,'Model 2'!$C$132:$G$132,0))</f>
        <v>#N/A</v>
      </c>
      <c r="R91" s="16" t="e">
        <f t="shared" ref="R91" si="185">R90</f>
        <v>#N/A</v>
      </c>
      <c r="S91" s="16" t="e">
        <f t="shared" si="135"/>
        <v>#N/A</v>
      </c>
      <c r="U91" s="34">
        <f t="shared" si="164"/>
        <v>8</v>
      </c>
    </row>
    <row r="92" spans="7:21" x14ac:dyDescent="0.3">
      <c r="G92" s="18">
        <f t="shared" si="161"/>
        <v>87</v>
      </c>
      <c r="H92" s="5" t="s">
        <v>352</v>
      </c>
      <c r="I92" s="33" t="e">
        <f>IF('Model 2'!$B$168="C",$B$5*(1+'Model 2'!$B$167)^(U92-1),IF('Model 2'!$B$168="S",$B$5*(1+'Model 2'!$B$167*(U92-1)),$B$5))</f>
        <v>#N/A</v>
      </c>
      <c r="J92" s="16">
        <f t="shared" si="171"/>
        <v>0.67293831570653539</v>
      </c>
      <c r="K92" s="16">
        <f t="shared" si="171"/>
        <v>1.0198528715010069</v>
      </c>
      <c r="L92" s="16">
        <f t="shared" si="171"/>
        <v>0.95844413924195726</v>
      </c>
      <c r="M92" s="16">
        <f t="shared" si="171"/>
        <v>0.98731177731008701</v>
      </c>
      <c r="N92" s="16">
        <f t="shared" ref="N92:O92" si="186">N91</f>
        <v>1.0342794104085824</v>
      </c>
      <c r="O92" s="16">
        <f t="shared" si="186"/>
        <v>1</v>
      </c>
      <c r="P92" s="16">
        <f>IFERROR(INDEX('Model 2'!EMBLEMFac26,MATCH(H92,'Model 2'!$S$8:$S$129,0)),P91)</f>
        <v>1.3968871918611225</v>
      </c>
      <c r="Q92" s="16" t="e">
        <f>INDEX('Model 2'!EMBLEMFac9Fac18,MATCH(I92,'Model 2'!$A$133:$A$162,1),MATCH($D$4,'Model 2'!$C$132:$G$132,0))</f>
        <v>#N/A</v>
      </c>
      <c r="R92" s="16" t="e">
        <f t="shared" ref="R92" si="187">R91</f>
        <v>#N/A</v>
      </c>
      <c r="S92" s="16" t="e">
        <f t="shared" si="135"/>
        <v>#N/A</v>
      </c>
      <c r="U92" s="34">
        <f t="shared" si="164"/>
        <v>8</v>
      </c>
    </row>
    <row r="93" spans="7:21" x14ac:dyDescent="0.3">
      <c r="G93" s="18">
        <f t="shared" si="161"/>
        <v>87</v>
      </c>
      <c r="H93" s="5" t="s">
        <v>353</v>
      </c>
      <c r="I93" s="33" t="e">
        <f>IF('Model 2'!$B$168="C",$B$5*(1+'Model 2'!$B$167)^(U93-1),IF('Model 2'!$B$168="S",$B$5*(1+'Model 2'!$B$167*(U93-1)),$B$5))</f>
        <v>#N/A</v>
      </c>
      <c r="J93" s="16">
        <f t="shared" si="171"/>
        <v>0.67293831570653539</v>
      </c>
      <c r="K93" s="16">
        <f t="shared" si="171"/>
        <v>1.0198528715010069</v>
      </c>
      <c r="L93" s="16">
        <f t="shared" si="171"/>
        <v>0.95844413924195726</v>
      </c>
      <c r="M93" s="16">
        <f t="shared" si="171"/>
        <v>0.98731177731008701</v>
      </c>
      <c r="N93" s="16">
        <f t="shared" ref="N93:O93" si="188">N92</f>
        <v>1.0342794104085824</v>
      </c>
      <c r="O93" s="16">
        <f t="shared" si="188"/>
        <v>1</v>
      </c>
      <c r="P93" s="16">
        <f>IFERROR(INDEX('Model 2'!EMBLEMFac26,MATCH(H93,'Model 2'!$S$8:$S$129,0)),P92)</f>
        <v>1.397375062012721</v>
      </c>
      <c r="Q93" s="16" t="e">
        <f>INDEX('Model 2'!EMBLEMFac9Fac18,MATCH(I93,'Model 2'!$A$133:$A$162,1),MATCH($D$4,'Model 2'!$C$132:$G$132,0))</f>
        <v>#N/A</v>
      </c>
      <c r="R93" s="16" t="e">
        <f t="shared" ref="R93" si="189">R92</f>
        <v>#N/A</v>
      </c>
      <c r="S93" s="16" t="e">
        <f t="shared" si="135"/>
        <v>#N/A</v>
      </c>
      <c r="U93" s="34">
        <f t="shared" si="164"/>
        <v>8</v>
      </c>
    </row>
    <row r="94" spans="7:21" x14ac:dyDescent="0.3">
      <c r="G94" s="18">
        <f t="shared" si="161"/>
        <v>87</v>
      </c>
      <c r="H94" s="5" t="s">
        <v>354</v>
      </c>
      <c r="I94" s="33" t="e">
        <f>IF('Model 2'!$B$168="C",$B$5*(1+'Model 2'!$B$167)^(U94-1),IF('Model 2'!$B$168="S",$B$5*(1+'Model 2'!$B$167*(U94-1)),$B$5))</f>
        <v>#N/A</v>
      </c>
      <c r="J94" s="16">
        <f t="shared" si="171"/>
        <v>0.67293831570653539</v>
      </c>
      <c r="K94" s="16">
        <f t="shared" si="171"/>
        <v>1.0198528715010069</v>
      </c>
      <c r="L94" s="16">
        <f t="shared" si="171"/>
        <v>0.95844413924195726</v>
      </c>
      <c r="M94" s="16">
        <f t="shared" si="171"/>
        <v>0.98731177731008701</v>
      </c>
      <c r="N94" s="16">
        <f t="shared" ref="N94:O94" si="190">N93</f>
        <v>1.0342794104085824</v>
      </c>
      <c r="O94" s="16">
        <f t="shared" si="190"/>
        <v>1</v>
      </c>
      <c r="P94" s="16">
        <f>IFERROR(INDEX('Model 2'!EMBLEMFac26,MATCH(H94,'Model 2'!$S$8:$S$129,0)),P93)</f>
        <v>1.3978289295763546</v>
      </c>
      <c r="Q94" s="16" t="e">
        <f>INDEX('Model 2'!EMBLEMFac9Fac18,MATCH(I94,'Model 2'!$A$133:$A$162,1),MATCH($D$4,'Model 2'!$C$132:$G$132,0))</f>
        <v>#N/A</v>
      </c>
      <c r="R94" s="16" t="e">
        <f t="shared" ref="R94" si="191">R93</f>
        <v>#N/A</v>
      </c>
      <c r="S94" s="16" t="e">
        <f t="shared" si="135"/>
        <v>#N/A</v>
      </c>
      <c r="U94" s="34">
        <f t="shared" si="164"/>
        <v>8</v>
      </c>
    </row>
    <row r="95" spans="7:21" x14ac:dyDescent="0.3">
      <c r="G95" s="18">
        <f t="shared" si="161"/>
        <v>87</v>
      </c>
      <c r="H95" s="5" t="s">
        <v>355</v>
      </c>
      <c r="I95" s="33" t="e">
        <f>IF('Model 2'!$B$168="C",$B$5*(1+'Model 2'!$B$167)^(U95-1),IF('Model 2'!$B$168="S",$B$5*(1+'Model 2'!$B$167*(U95-1)),$B$5))</f>
        <v>#N/A</v>
      </c>
      <c r="J95" s="16">
        <f t="shared" si="171"/>
        <v>0.67293831570653539</v>
      </c>
      <c r="K95" s="16">
        <f t="shared" si="171"/>
        <v>1.0198528715010069</v>
      </c>
      <c r="L95" s="16">
        <f t="shared" si="171"/>
        <v>0.95844413924195726</v>
      </c>
      <c r="M95" s="16">
        <f t="shared" si="171"/>
        <v>0.98731177731008701</v>
      </c>
      <c r="N95" s="16">
        <f t="shared" ref="N95:O95" si="192">N94</f>
        <v>1.0342794104085824</v>
      </c>
      <c r="O95" s="16">
        <f t="shared" si="192"/>
        <v>1</v>
      </c>
      <c r="P95" s="16">
        <f>IFERROR(INDEX('Model 2'!EMBLEMFac26,MATCH(H95,'Model 2'!$S$8:$S$129,0)),P94)</f>
        <v>1.3982491895594975</v>
      </c>
      <c r="Q95" s="16" t="e">
        <f>INDEX('Model 2'!EMBLEMFac9Fac18,MATCH(I95,'Model 2'!$A$133:$A$162,1),MATCH($D$4,'Model 2'!$C$132:$G$132,0))</f>
        <v>#N/A</v>
      </c>
      <c r="R95" s="16" t="e">
        <f t="shared" ref="R95" si="193">R94</f>
        <v>#N/A</v>
      </c>
      <c r="S95" s="16" t="e">
        <f t="shared" si="135"/>
        <v>#N/A</v>
      </c>
      <c r="U95" s="34">
        <f t="shared" si="164"/>
        <v>8</v>
      </c>
    </row>
    <row r="96" spans="7:21" x14ac:dyDescent="0.3">
      <c r="G96" s="18">
        <f t="shared" si="161"/>
        <v>87</v>
      </c>
      <c r="H96" s="5" t="s">
        <v>356</v>
      </c>
      <c r="I96" s="33" t="e">
        <f>IF('Model 2'!$B$168="C",$B$5*(1+'Model 2'!$B$167)^(U96-1),IF('Model 2'!$B$168="S",$B$5*(1+'Model 2'!$B$167*(U96-1)),$B$5))</f>
        <v>#N/A</v>
      </c>
      <c r="J96" s="16">
        <f t="shared" si="171"/>
        <v>0.67293831570653539</v>
      </c>
      <c r="K96" s="16">
        <f t="shared" si="171"/>
        <v>1.0198528715010069</v>
      </c>
      <c r="L96" s="16">
        <f t="shared" si="171"/>
        <v>0.95844413924195726</v>
      </c>
      <c r="M96" s="16">
        <f t="shared" si="171"/>
        <v>0.98731177731008701</v>
      </c>
      <c r="N96" s="16">
        <f t="shared" ref="N96:O96" si="194">N95</f>
        <v>1.0342794104085824</v>
      </c>
      <c r="O96" s="16">
        <f t="shared" si="194"/>
        <v>1</v>
      </c>
      <c r="P96" s="16">
        <f>IFERROR(INDEX('Model 2'!EMBLEMFac26,MATCH(H96,'Model 2'!$S$8:$S$129,0)),P95)</f>
        <v>1.3986366828442911</v>
      </c>
      <c r="Q96" s="16" t="e">
        <f>INDEX('Model 2'!EMBLEMFac9Fac18,MATCH(I96,'Model 2'!$A$133:$A$162,1),MATCH($D$4,'Model 2'!$C$132:$G$132,0))</f>
        <v>#N/A</v>
      </c>
      <c r="R96" s="16" t="e">
        <f t="shared" ref="R96" si="195">R95</f>
        <v>#N/A</v>
      </c>
      <c r="S96" s="16" t="e">
        <f t="shared" si="135"/>
        <v>#N/A</v>
      </c>
      <c r="U96" s="34">
        <f t="shared" si="164"/>
        <v>8</v>
      </c>
    </row>
    <row r="97" spans="7:21" x14ac:dyDescent="0.3">
      <c r="G97" s="18">
        <f t="shared" si="161"/>
        <v>87</v>
      </c>
      <c r="H97" s="5" t="s">
        <v>357</v>
      </c>
      <c r="I97" s="33" t="e">
        <f>IF('Model 2'!$B$168="C",$B$5*(1+'Model 2'!$B$167)^(U97-1),IF('Model 2'!$B$168="S",$B$5*(1+'Model 2'!$B$167*(U97-1)),$B$5))</f>
        <v>#N/A</v>
      </c>
      <c r="J97" s="16">
        <f t="shared" si="171"/>
        <v>0.67293831570653539</v>
      </c>
      <c r="K97" s="16">
        <f t="shared" si="171"/>
        <v>1.0198528715010069</v>
      </c>
      <c r="L97" s="16">
        <f t="shared" si="171"/>
        <v>0.95844413924195726</v>
      </c>
      <c r="M97" s="16">
        <f t="shared" si="171"/>
        <v>0.98731177731008701</v>
      </c>
      <c r="N97" s="16">
        <f t="shared" ref="N97:O97" si="196">N96</f>
        <v>1.0342794104085824</v>
      </c>
      <c r="O97" s="16">
        <f t="shared" si="196"/>
        <v>1</v>
      </c>
      <c r="P97" s="16">
        <f>IFERROR(INDEX('Model 2'!EMBLEMFac26,MATCH(H97,'Model 2'!$S$8:$S$129,0)),P96)</f>
        <v>1.398992726078089</v>
      </c>
      <c r="Q97" s="16" t="e">
        <f>INDEX('Model 2'!EMBLEMFac9Fac18,MATCH(I97,'Model 2'!$A$133:$A$162,1),MATCH($D$4,'Model 2'!$C$132:$G$132,0))</f>
        <v>#N/A</v>
      </c>
      <c r="R97" s="16" t="e">
        <f t="shared" ref="R97" si="197">R96</f>
        <v>#N/A</v>
      </c>
      <c r="S97" s="16" t="e">
        <f t="shared" si="135"/>
        <v>#N/A</v>
      </c>
      <c r="U97" s="34">
        <f t="shared" si="164"/>
        <v>8</v>
      </c>
    </row>
    <row r="98" spans="7:21" x14ac:dyDescent="0.3">
      <c r="G98" s="18">
        <f t="shared" si="161"/>
        <v>87</v>
      </c>
      <c r="H98" s="5" t="s">
        <v>358</v>
      </c>
      <c r="I98" s="33" t="e">
        <f>IF('Model 2'!$B$168="C",$B$5*(1+'Model 2'!$B$167)^(U98-1),IF('Model 2'!$B$168="S",$B$5*(1+'Model 2'!$B$167*(U98-1)),$B$5))</f>
        <v>#N/A</v>
      </c>
      <c r="J98" s="16">
        <f t="shared" si="171"/>
        <v>0.67293831570653539</v>
      </c>
      <c r="K98" s="16">
        <f t="shared" si="171"/>
        <v>1.0198528715010069</v>
      </c>
      <c r="L98" s="16">
        <f t="shared" si="171"/>
        <v>0.95844413924195726</v>
      </c>
      <c r="M98" s="16">
        <f t="shared" si="171"/>
        <v>0.98731177731008701</v>
      </c>
      <c r="N98" s="16">
        <f t="shared" ref="N98:O98" si="198">N97</f>
        <v>1.0342794104085824</v>
      </c>
      <c r="O98" s="16">
        <f t="shared" si="198"/>
        <v>1</v>
      </c>
      <c r="P98" s="16">
        <f>IFERROR(INDEX('Model 2'!EMBLEMFac26,MATCH(H98,'Model 2'!$S$8:$S$129,0)),P97)</f>
        <v>1.3993191414584258</v>
      </c>
      <c r="Q98" s="16" t="e">
        <f>INDEX('Model 2'!EMBLEMFac9Fac18,MATCH(I98,'Model 2'!$A$133:$A$162,1),MATCH($D$4,'Model 2'!$C$132:$G$132,0))</f>
        <v>#N/A</v>
      </c>
      <c r="R98" s="16" t="e">
        <f t="shared" ref="R98" si="199">R97</f>
        <v>#N/A</v>
      </c>
      <c r="S98" s="16" t="e">
        <f t="shared" si="135"/>
        <v>#N/A</v>
      </c>
      <c r="U98" s="34">
        <f t="shared" si="164"/>
        <v>8</v>
      </c>
    </row>
    <row r="99" spans="7:21" x14ac:dyDescent="0.3">
      <c r="G99" s="18">
        <f t="shared" si="161"/>
        <v>87</v>
      </c>
      <c r="H99" s="5" t="s">
        <v>359</v>
      </c>
      <c r="I99" s="33" t="e">
        <f>IF('Model 2'!$B$168="C",$B$5*(1+'Model 2'!$B$167)^(U99-1),IF('Model 2'!$B$168="S",$B$5*(1+'Model 2'!$B$167*(U99-1)),$B$5))</f>
        <v>#N/A</v>
      </c>
      <c r="J99" s="16">
        <f t="shared" si="171"/>
        <v>0.67293831570653539</v>
      </c>
      <c r="K99" s="16">
        <f t="shared" si="171"/>
        <v>1.0198528715010069</v>
      </c>
      <c r="L99" s="16">
        <f t="shared" si="171"/>
        <v>0.95844413924195726</v>
      </c>
      <c r="M99" s="16">
        <f t="shared" si="171"/>
        <v>0.98731177731008701</v>
      </c>
      <c r="N99" s="16">
        <f t="shared" ref="N99:O99" si="200">N98</f>
        <v>1.0342794104085824</v>
      </c>
      <c r="O99" s="16">
        <f t="shared" si="200"/>
        <v>1</v>
      </c>
      <c r="P99" s="16">
        <f>IFERROR(INDEX('Model 2'!EMBLEMFac26,MATCH(H99,'Model 2'!$S$8:$S$129,0)),P98)</f>
        <v>1.3996182864146671</v>
      </c>
      <c r="Q99" s="16" t="e">
        <f>INDEX('Model 2'!EMBLEMFac9Fac18,MATCH(I99,'Model 2'!$A$133:$A$162,1),MATCH($D$4,'Model 2'!$C$132:$G$132,0))</f>
        <v>#N/A</v>
      </c>
      <c r="R99" s="16" t="e">
        <f t="shared" ref="R99" si="201">R98</f>
        <v>#N/A</v>
      </c>
      <c r="S99" s="16" t="e">
        <f t="shared" si="135"/>
        <v>#N/A</v>
      </c>
      <c r="U99" s="34">
        <f t="shared" si="164"/>
        <v>8</v>
      </c>
    </row>
    <row r="100" spans="7:21" x14ac:dyDescent="0.3">
      <c r="G100" s="18">
        <f t="shared" si="161"/>
        <v>88</v>
      </c>
      <c r="H100" s="5" t="s">
        <v>360</v>
      </c>
      <c r="I100" s="33" t="e">
        <f>IF('Model 2'!$B$168="C",$B$5*(1+'Model 2'!$B$167)^(U100-1),IF('Model 2'!$B$168="S",$B$5*(1+'Model 2'!$B$167*(U100-1)),$B$5))</f>
        <v>#N/A</v>
      </c>
      <c r="J100" s="16">
        <f t="shared" si="171"/>
        <v>0.67293831570653539</v>
      </c>
      <c r="K100" s="16">
        <f t="shared" si="171"/>
        <v>1.0198528715010069</v>
      </c>
      <c r="L100" s="16">
        <f t="shared" si="171"/>
        <v>0.95844413924195726</v>
      </c>
      <c r="M100" s="16">
        <f t="shared" si="171"/>
        <v>0.98731177731008701</v>
      </c>
      <c r="N100" s="16">
        <f t="shared" ref="N100:O100" si="202">N99</f>
        <v>1.0342794104085824</v>
      </c>
      <c r="O100" s="16">
        <f t="shared" si="202"/>
        <v>1</v>
      </c>
      <c r="P100" s="16">
        <f>IFERROR(INDEX('Model 2'!EMBLEMFac26,MATCH(H100,'Model 2'!$S$8:$S$129,0)),P99)</f>
        <v>1.3998930831968415</v>
      </c>
      <c r="Q100" s="16" t="e">
        <f>INDEX('Model 2'!EMBLEMFac9Fac18,MATCH(I100,'Model 2'!$A$133:$A$162,1),MATCH($D$4,'Model 2'!$C$132:$G$132,0))</f>
        <v>#N/A</v>
      </c>
      <c r="R100" s="16" t="e">
        <f t="shared" ref="R100" si="203">R99</f>
        <v>#N/A</v>
      </c>
      <c r="S100" s="16" t="e">
        <f t="shared" si="135"/>
        <v>#N/A</v>
      </c>
      <c r="U100" s="34">
        <f t="shared" si="164"/>
        <v>9</v>
      </c>
    </row>
    <row r="101" spans="7:21" x14ac:dyDescent="0.3">
      <c r="G101" s="18">
        <f t="shared" si="161"/>
        <v>88</v>
      </c>
      <c r="H101" s="5" t="s">
        <v>361</v>
      </c>
      <c r="I101" s="33" t="e">
        <f>IF('Model 2'!$B$168="C",$B$5*(1+'Model 2'!$B$167)^(U101-1),IF('Model 2'!$B$168="S",$B$5*(1+'Model 2'!$B$167*(U101-1)),$B$5))</f>
        <v>#N/A</v>
      </c>
      <c r="J101" s="16">
        <f t="shared" ref="J101:M116" si="204">J100</f>
        <v>0.67293831570653539</v>
      </c>
      <c r="K101" s="16">
        <f t="shared" si="204"/>
        <v>1.0198528715010069</v>
      </c>
      <c r="L101" s="16">
        <f t="shared" si="204"/>
        <v>0.95844413924195726</v>
      </c>
      <c r="M101" s="16">
        <f t="shared" si="204"/>
        <v>0.98731177731008701</v>
      </c>
      <c r="N101" s="16">
        <f t="shared" ref="N101:O101" si="205">N100</f>
        <v>1.0342794104085824</v>
      </c>
      <c r="O101" s="16">
        <f t="shared" si="205"/>
        <v>1</v>
      </c>
      <c r="P101" s="16">
        <f>IFERROR(INDEX('Model 2'!EMBLEMFac26,MATCH(H101,'Model 2'!$S$8:$S$129,0)),P100)</f>
        <v>1.4001470483917837</v>
      </c>
      <c r="Q101" s="16" t="e">
        <f>INDEX('Model 2'!EMBLEMFac9Fac18,MATCH(I101,'Model 2'!$A$133:$A$162,1),MATCH($D$4,'Model 2'!$C$132:$G$132,0))</f>
        <v>#N/A</v>
      </c>
      <c r="R101" s="16" t="e">
        <f t="shared" ref="R101" si="206">R100</f>
        <v>#N/A</v>
      </c>
      <c r="S101" s="16" t="e">
        <f t="shared" si="135"/>
        <v>#N/A</v>
      </c>
      <c r="U101" s="34">
        <f t="shared" si="164"/>
        <v>9</v>
      </c>
    </row>
    <row r="102" spans="7:21" x14ac:dyDescent="0.3">
      <c r="G102" s="18">
        <f t="shared" si="161"/>
        <v>88</v>
      </c>
      <c r="H102" s="5" t="s">
        <v>362</v>
      </c>
      <c r="I102" s="33" t="e">
        <f>IF('Model 2'!$B$168="C",$B$5*(1+'Model 2'!$B$167)^(U102-1),IF('Model 2'!$B$168="S",$B$5*(1+'Model 2'!$B$167*(U102-1)),$B$5))</f>
        <v>#N/A</v>
      </c>
      <c r="J102" s="16">
        <f t="shared" si="204"/>
        <v>0.67293831570653539</v>
      </c>
      <c r="K102" s="16">
        <f t="shared" si="204"/>
        <v>1.0198528715010069</v>
      </c>
      <c r="L102" s="16">
        <f t="shared" si="204"/>
        <v>0.95844413924195726</v>
      </c>
      <c r="M102" s="16">
        <f t="shared" si="204"/>
        <v>0.98731177731008701</v>
      </c>
      <c r="N102" s="16">
        <f t="shared" ref="N102:O102" si="207">N101</f>
        <v>1.0342794104085824</v>
      </c>
      <c r="O102" s="16">
        <f t="shared" si="207"/>
        <v>1</v>
      </c>
      <c r="P102" s="16">
        <f>IFERROR(INDEX('Model 2'!EMBLEMFac26,MATCH(H102,'Model 2'!$S$8:$S$129,0)),P101)</f>
        <v>1.400384322397795</v>
      </c>
      <c r="Q102" s="16" t="e">
        <f>INDEX('Model 2'!EMBLEMFac9Fac18,MATCH(I102,'Model 2'!$A$133:$A$162,1),MATCH($D$4,'Model 2'!$C$132:$G$132,0))</f>
        <v>#N/A</v>
      </c>
      <c r="R102" s="16" t="e">
        <f t="shared" ref="R102" si="208">R101</f>
        <v>#N/A</v>
      </c>
      <c r="S102" s="16" t="e">
        <f t="shared" si="135"/>
        <v>#N/A</v>
      </c>
      <c r="U102" s="34">
        <f t="shared" si="164"/>
        <v>9</v>
      </c>
    </row>
    <row r="103" spans="7:21" x14ac:dyDescent="0.3">
      <c r="G103" s="18">
        <f t="shared" si="161"/>
        <v>88</v>
      </c>
      <c r="H103" s="5" t="s">
        <v>363</v>
      </c>
      <c r="I103" s="33" t="e">
        <f>IF('Model 2'!$B$168="C",$B$5*(1+'Model 2'!$B$167)^(U103-1),IF('Model 2'!$B$168="S",$B$5*(1+'Model 2'!$B$167*(U103-1)),$B$5))</f>
        <v>#N/A</v>
      </c>
      <c r="J103" s="16">
        <f t="shared" si="204"/>
        <v>0.67293831570653539</v>
      </c>
      <c r="K103" s="16">
        <f t="shared" si="204"/>
        <v>1.0198528715010069</v>
      </c>
      <c r="L103" s="16">
        <f t="shared" si="204"/>
        <v>0.95844413924195726</v>
      </c>
      <c r="M103" s="16">
        <f t="shared" si="204"/>
        <v>0.98731177731008701</v>
      </c>
      <c r="N103" s="16">
        <f t="shared" ref="N103:O103" si="209">N102</f>
        <v>1.0342794104085824</v>
      </c>
      <c r="O103" s="16">
        <f t="shared" si="209"/>
        <v>1</v>
      </c>
      <c r="P103" s="16">
        <f>IFERROR(INDEX('Model 2'!EMBLEMFac26,MATCH(H103,'Model 2'!$S$8:$S$129,0)),P102)</f>
        <v>1.4006096989016332</v>
      </c>
      <c r="Q103" s="16" t="e">
        <f>INDEX('Model 2'!EMBLEMFac9Fac18,MATCH(I103,'Model 2'!$A$133:$A$162,1),MATCH($D$4,'Model 2'!$C$132:$G$132,0))</f>
        <v>#N/A</v>
      </c>
      <c r="R103" s="16" t="e">
        <f t="shared" ref="R103" si="210">R102</f>
        <v>#N/A</v>
      </c>
      <c r="S103" s="16" t="e">
        <f t="shared" si="135"/>
        <v>#N/A</v>
      </c>
      <c r="U103" s="34">
        <f t="shared" si="164"/>
        <v>9</v>
      </c>
    </row>
    <row r="104" spans="7:21" x14ac:dyDescent="0.3">
      <c r="G104" s="18">
        <f t="shared" si="161"/>
        <v>88</v>
      </c>
      <c r="H104" s="5" t="s">
        <v>364</v>
      </c>
      <c r="I104" s="33" t="e">
        <f>IF('Model 2'!$B$168="C",$B$5*(1+'Model 2'!$B$167)^(U104-1),IF('Model 2'!$B$168="S",$B$5*(1+'Model 2'!$B$167*(U104-1)),$B$5))</f>
        <v>#N/A</v>
      </c>
      <c r="J104" s="16">
        <f t="shared" si="204"/>
        <v>0.67293831570653539</v>
      </c>
      <c r="K104" s="16">
        <f t="shared" si="204"/>
        <v>1.0198528715010069</v>
      </c>
      <c r="L104" s="16">
        <f t="shared" si="204"/>
        <v>0.95844413924195726</v>
      </c>
      <c r="M104" s="16">
        <f t="shared" si="204"/>
        <v>0.98731177731008701</v>
      </c>
      <c r="N104" s="16">
        <f t="shared" ref="N104:O104" si="211">N103</f>
        <v>1.0342794104085824</v>
      </c>
      <c r="O104" s="16">
        <f t="shared" si="211"/>
        <v>1</v>
      </c>
      <c r="P104" s="16">
        <f>IFERROR(INDEX('Model 2'!EMBLEMFac26,MATCH(H104,'Model 2'!$S$8:$S$129,0)),P103)</f>
        <v>1.400828654415861</v>
      </c>
      <c r="Q104" s="16" t="e">
        <f>INDEX('Model 2'!EMBLEMFac9Fac18,MATCH(I104,'Model 2'!$A$133:$A$162,1),MATCH($D$4,'Model 2'!$C$132:$G$132,0))</f>
        <v>#N/A</v>
      </c>
      <c r="R104" s="16" t="e">
        <f t="shared" ref="R104" si="212">R103</f>
        <v>#N/A</v>
      </c>
      <c r="S104" s="16" t="e">
        <f t="shared" si="135"/>
        <v>#N/A</v>
      </c>
      <c r="U104" s="34">
        <f t="shared" si="164"/>
        <v>9</v>
      </c>
    </row>
    <row r="105" spans="7:21" x14ac:dyDescent="0.3">
      <c r="G105" s="18">
        <f t="shared" si="161"/>
        <v>88</v>
      </c>
      <c r="H105" s="5" t="s">
        <v>365</v>
      </c>
      <c r="I105" s="33" t="e">
        <f>IF('Model 2'!$B$168="C",$B$5*(1+'Model 2'!$B$167)^(U105-1),IF('Model 2'!$B$168="S",$B$5*(1+'Model 2'!$B$167*(U105-1)),$B$5))</f>
        <v>#N/A</v>
      </c>
      <c r="J105" s="16">
        <f t="shared" si="204"/>
        <v>0.67293831570653539</v>
      </c>
      <c r="K105" s="16">
        <f t="shared" si="204"/>
        <v>1.0198528715010069</v>
      </c>
      <c r="L105" s="16">
        <f t="shared" si="204"/>
        <v>0.95844413924195726</v>
      </c>
      <c r="M105" s="16">
        <f t="shared" si="204"/>
        <v>0.98731177731008701</v>
      </c>
      <c r="N105" s="16">
        <f t="shared" ref="N105:O105" si="213">N104</f>
        <v>1.0342794104085824</v>
      </c>
      <c r="O105" s="16">
        <f t="shared" si="213"/>
        <v>1</v>
      </c>
      <c r="P105" s="16">
        <f>IFERROR(INDEX('Model 2'!EMBLEMFac26,MATCH(H105,'Model 2'!$S$8:$S$129,0)),P104)</f>
        <v>1.4010473779504813</v>
      </c>
      <c r="Q105" s="16" t="e">
        <f>INDEX('Model 2'!EMBLEMFac9Fac18,MATCH(I105,'Model 2'!$A$133:$A$162,1),MATCH($D$4,'Model 2'!$C$132:$G$132,0))</f>
        <v>#N/A</v>
      </c>
      <c r="R105" s="16" t="e">
        <f t="shared" ref="R105" si="214">R104</f>
        <v>#N/A</v>
      </c>
      <c r="S105" s="16" t="e">
        <f t="shared" si="135"/>
        <v>#N/A</v>
      </c>
      <c r="U105" s="34">
        <f t="shared" si="164"/>
        <v>9</v>
      </c>
    </row>
    <row r="106" spans="7:21" x14ac:dyDescent="0.3">
      <c r="G106" s="18">
        <f t="shared" si="161"/>
        <v>88</v>
      </c>
      <c r="H106" s="5" t="s">
        <v>366</v>
      </c>
      <c r="I106" s="33" t="e">
        <f>IF('Model 2'!$B$168="C",$B$5*(1+'Model 2'!$B$167)^(U106-1),IF('Model 2'!$B$168="S",$B$5*(1+'Model 2'!$B$167*(U106-1)),$B$5))</f>
        <v>#N/A</v>
      </c>
      <c r="J106" s="16">
        <f t="shared" si="204"/>
        <v>0.67293831570653539</v>
      </c>
      <c r="K106" s="16">
        <f t="shared" si="204"/>
        <v>1.0198528715010069</v>
      </c>
      <c r="L106" s="16">
        <f t="shared" si="204"/>
        <v>0.95844413924195726</v>
      </c>
      <c r="M106" s="16">
        <f t="shared" si="204"/>
        <v>0.98731177731008701</v>
      </c>
      <c r="N106" s="16">
        <f t="shared" ref="N106:O106" si="215">N105</f>
        <v>1.0342794104085824</v>
      </c>
      <c r="O106" s="16">
        <f t="shared" si="215"/>
        <v>1</v>
      </c>
      <c r="P106" s="16">
        <f>IFERROR(INDEX('Model 2'!EMBLEMFac26,MATCH(H106,'Model 2'!$S$8:$S$129,0)),P105)</f>
        <v>1.4012728009104649</v>
      </c>
      <c r="Q106" s="16" t="e">
        <f>INDEX('Model 2'!EMBLEMFac9Fac18,MATCH(I106,'Model 2'!$A$133:$A$162,1),MATCH($D$4,'Model 2'!$C$132:$G$132,0))</f>
        <v>#N/A</v>
      </c>
      <c r="R106" s="16" t="e">
        <f t="shared" ref="R106" si="216">R105</f>
        <v>#N/A</v>
      </c>
      <c r="S106" s="16" t="e">
        <f t="shared" si="135"/>
        <v>#N/A</v>
      </c>
      <c r="U106" s="34">
        <f t="shared" si="164"/>
        <v>9</v>
      </c>
    </row>
    <row r="107" spans="7:21" x14ac:dyDescent="0.3">
      <c r="G107" s="18">
        <f t="shared" si="161"/>
        <v>88</v>
      </c>
      <c r="H107" s="5" t="s">
        <v>367</v>
      </c>
      <c r="I107" s="33" t="e">
        <f>IF('Model 2'!$B$168="C",$B$5*(1+'Model 2'!$B$167)^(U107-1),IF('Model 2'!$B$168="S",$B$5*(1+'Model 2'!$B$167*(U107-1)),$B$5))</f>
        <v>#N/A</v>
      </c>
      <c r="J107" s="16">
        <f t="shared" si="204"/>
        <v>0.67293831570653539</v>
      </c>
      <c r="K107" s="16">
        <f t="shared" si="204"/>
        <v>1.0198528715010069</v>
      </c>
      <c r="L107" s="16">
        <f t="shared" si="204"/>
        <v>0.95844413924195726</v>
      </c>
      <c r="M107" s="16">
        <f t="shared" si="204"/>
        <v>0.98731177731008701</v>
      </c>
      <c r="N107" s="16">
        <f t="shared" ref="N107:O107" si="217">N106</f>
        <v>1.0342794104085824</v>
      </c>
      <c r="O107" s="16">
        <f t="shared" si="217"/>
        <v>1</v>
      </c>
      <c r="P107" s="16">
        <f>IFERROR(INDEX('Model 2'!EMBLEMFac26,MATCH(H107,'Model 2'!$S$8:$S$129,0)),P106)</f>
        <v>1.40151262733033</v>
      </c>
      <c r="Q107" s="16" t="e">
        <f>INDEX('Model 2'!EMBLEMFac9Fac18,MATCH(I107,'Model 2'!$A$133:$A$162,1),MATCH($D$4,'Model 2'!$C$132:$G$132,0))</f>
        <v>#N/A</v>
      </c>
      <c r="R107" s="16" t="e">
        <f t="shared" ref="R107" si="218">R106</f>
        <v>#N/A</v>
      </c>
      <c r="S107" s="16" t="e">
        <f t="shared" si="135"/>
        <v>#N/A</v>
      </c>
      <c r="U107" s="34">
        <f t="shared" si="164"/>
        <v>9</v>
      </c>
    </row>
    <row r="108" spans="7:21" x14ac:dyDescent="0.3">
      <c r="G108" s="18">
        <f t="shared" si="161"/>
        <v>88</v>
      </c>
      <c r="H108" s="5" t="s">
        <v>368</v>
      </c>
      <c r="I108" s="33" t="e">
        <f>IF('Model 2'!$B$168="C",$B$5*(1+'Model 2'!$B$167)^(U108-1),IF('Model 2'!$B$168="S",$B$5*(1+'Model 2'!$B$167*(U108-1)),$B$5))</f>
        <v>#N/A</v>
      </c>
      <c r="J108" s="16">
        <f t="shared" si="204"/>
        <v>0.67293831570653539</v>
      </c>
      <c r="K108" s="16">
        <f t="shared" si="204"/>
        <v>1.0198528715010069</v>
      </c>
      <c r="L108" s="16">
        <f t="shared" si="204"/>
        <v>0.95844413924195726</v>
      </c>
      <c r="M108" s="16">
        <f t="shared" si="204"/>
        <v>0.98731177731008701</v>
      </c>
      <c r="N108" s="16">
        <f t="shared" ref="N108:O108" si="219">N107</f>
        <v>1.0342794104085824</v>
      </c>
      <c r="O108" s="16">
        <f t="shared" si="219"/>
        <v>1</v>
      </c>
      <c r="P108" s="16">
        <f>IFERROR(INDEX('Model 2'!EMBLEMFac26,MATCH(H108,'Model 2'!$S$8:$S$129,0)),P107)</f>
        <v>1.4017753645784503</v>
      </c>
      <c r="Q108" s="16" t="e">
        <f>INDEX('Model 2'!EMBLEMFac9Fac18,MATCH(I108,'Model 2'!$A$133:$A$162,1),MATCH($D$4,'Model 2'!$C$132:$G$132,0))</f>
        <v>#N/A</v>
      </c>
      <c r="R108" s="16" t="e">
        <f t="shared" ref="R108" si="220">R107</f>
        <v>#N/A</v>
      </c>
      <c r="S108" s="16" t="e">
        <f t="shared" si="135"/>
        <v>#N/A</v>
      </c>
      <c r="U108" s="34">
        <f t="shared" si="164"/>
        <v>9</v>
      </c>
    </row>
    <row r="109" spans="7:21" x14ac:dyDescent="0.3">
      <c r="G109" s="18">
        <f t="shared" si="161"/>
        <v>88</v>
      </c>
      <c r="H109" s="5" t="s">
        <v>369</v>
      </c>
      <c r="I109" s="33" t="e">
        <f>IF('Model 2'!$B$168="C",$B$5*(1+'Model 2'!$B$167)^(U109-1),IF('Model 2'!$B$168="S",$B$5*(1+'Model 2'!$B$167*(U109-1)),$B$5))</f>
        <v>#N/A</v>
      </c>
      <c r="J109" s="16">
        <f t="shared" si="204"/>
        <v>0.67293831570653539</v>
      </c>
      <c r="K109" s="16">
        <f t="shared" si="204"/>
        <v>1.0198528715010069</v>
      </c>
      <c r="L109" s="16">
        <f t="shared" si="204"/>
        <v>0.95844413924195726</v>
      </c>
      <c r="M109" s="16">
        <f t="shared" si="204"/>
        <v>0.98731177731008701</v>
      </c>
      <c r="N109" s="16">
        <f t="shared" ref="N109:O109" si="221">N108</f>
        <v>1.0342794104085824</v>
      </c>
      <c r="O109" s="16">
        <f t="shared" si="221"/>
        <v>1</v>
      </c>
      <c r="P109" s="16">
        <f>IFERROR(INDEX('Model 2'!EMBLEMFac26,MATCH(H109,'Model 2'!$S$8:$S$129,0)),P108)</f>
        <v>1.4020703546873885</v>
      </c>
      <c r="Q109" s="16" t="e">
        <f>INDEX('Model 2'!EMBLEMFac9Fac18,MATCH(I109,'Model 2'!$A$133:$A$162,1),MATCH($D$4,'Model 2'!$C$132:$G$132,0))</f>
        <v>#N/A</v>
      </c>
      <c r="R109" s="16" t="e">
        <f t="shared" ref="R109" si="222">R108</f>
        <v>#N/A</v>
      </c>
      <c r="S109" s="16" t="e">
        <f t="shared" si="135"/>
        <v>#N/A</v>
      </c>
      <c r="U109" s="34">
        <f t="shared" si="164"/>
        <v>9</v>
      </c>
    </row>
    <row r="110" spans="7:21" x14ac:dyDescent="0.3">
      <c r="G110" s="18">
        <f t="shared" si="161"/>
        <v>88</v>
      </c>
      <c r="H110" s="5" t="s">
        <v>370</v>
      </c>
      <c r="I110" s="33" t="e">
        <f>IF('Model 2'!$B$168="C",$B$5*(1+'Model 2'!$B$167)^(U110-1),IF('Model 2'!$B$168="S",$B$5*(1+'Model 2'!$B$167*(U110-1)),$B$5))</f>
        <v>#N/A</v>
      </c>
      <c r="J110" s="16">
        <f t="shared" si="204"/>
        <v>0.67293831570653539</v>
      </c>
      <c r="K110" s="16">
        <f t="shared" si="204"/>
        <v>1.0198528715010069</v>
      </c>
      <c r="L110" s="16">
        <f t="shared" si="204"/>
        <v>0.95844413924195726</v>
      </c>
      <c r="M110" s="16">
        <f t="shared" si="204"/>
        <v>0.98731177731008701</v>
      </c>
      <c r="N110" s="16">
        <f t="shared" ref="N110:O110" si="223">N109</f>
        <v>1.0342794104085824</v>
      </c>
      <c r="O110" s="16">
        <f t="shared" si="223"/>
        <v>1</v>
      </c>
      <c r="P110" s="16">
        <f>IFERROR(INDEX('Model 2'!EMBLEMFac26,MATCH(H110,'Model 2'!$S$8:$S$129,0)),P109)</f>
        <v>1.4024078064923824</v>
      </c>
      <c r="Q110" s="16" t="e">
        <f>INDEX('Model 2'!EMBLEMFac9Fac18,MATCH(I110,'Model 2'!$A$133:$A$162,1),MATCH($D$4,'Model 2'!$C$132:$G$132,0))</f>
        <v>#N/A</v>
      </c>
      <c r="R110" s="16" t="e">
        <f t="shared" ref="R110" si="224">R109</f>
        <v>#N/A</v>
      </c>
      <c r="S110" s="16" t="e">
        <f t="shared" si="135"/>
        <v>#N/A</v>
      </c>
      <c r="U110" s="34">
        <f t="shared" si="164"/>
        <v>9</v>
      </c>
    </row>
    <row r="111" spans="7:21" x14ac:dyDescent="0.3">
      <c r="G111" s="18">
        <f t="shared" si="161"/>
        <v>88</v>
      </c>
      <c r="H111" s="5" t="s">
        <v>371</v>
      </c>
      <c r="I111" s="33" t="e">
        <f>IF('Model 2'!$B$168="C",$B$5*(1+'Model 2'!$B$167)^(U111-1),IF('Model 2'!$B$168="S",$B$5*(1+'Model 2'!$B$167*(U111-1)),$B$5))</f>
        <v>#N/A</v>
      </c>
      <c r="J111" s="16">
        <f t="shared" si="204"/>
        <v>0.67293831570653539</v>
      </c>
      <c r="K111" s="16">
        <f t="shared" si="204"/>
        <v>1.0198528715010069</v>
      </c>
      <c r="L111" s="16">
        <f t="shared" si="204"/>
        <v>0.95844413924195726</v>
      </c>
      <c r="M111" s="16">
        <f t="shared" si="204"/>
        <v>0.98731177731008701</v>
      </c>
      <c r="N111" s="16">
        <f t="shared" ref="N111:O111" si="225">N110</f>
        <v>1.0342794104085824</v>
      </c>
      <c r="O111" s="16">
        <f t="shared" si="225"/>
        <v>1</v>
      </c>
      <c r="P111" s="16">
        <f>IFERROR(INDEX('Model 2'!EMBLEMFac26,MATCH(H111,'Model 2'!$S$8:$S$129,0)),P110)</f>
        <v>1.4027988287883293</v>
      </c>
      <c r="Q111" s="16" t="e">
        <f>INDEX('Model 2'!EMBLEMFac9Fac18,MATCH(I111,'Model 2'!$A$133:$A$162,1),MATCH($D$4,'Model 2'!$C$132:$G$132,0))</f>
        <v>#N/A</v>
      </c>
      <c r="R111" s="16" t="e">
        <f t="shared" ref="R111" si="226">R110</f>
        <v>#N/A</v>
      </c>
      <c r="S111" s="16" t="e">
        <f t="shared" si="135"/>
        <v>#N/A</v>
      </c>
      <c r="U111" s="34">
        <f t="shared" si="164"/>
        <v>9</v>
      </c>
    </row>
    <row r="112" spans="7:21" x14ac:dyDescent="0.3">
      <c r="G112" s="18">
        <f t="shared" si="161"/>
        <v>89</v>
      </c>
      <c r="H112" s="5" t="s">
        <v>372</v>
      </c>
      <c r="I112" s="33" t="e">
        <f>IF('Model 2'!$B$168="C",$B$5*(1+'Model 2'!$B$167)^(U112-1),IF('Model 2'!$B$168="S",$B$5*(1+'Model 2'!$B$167*(U112-1)),$B$5))</f>
        <v>#N/A</v>
      </c>
      <c r="J112" s="16">
        <f t="shared" si="204"/>
        <v>0.67293831570653539</v>
      </c>
      <c r="K112" s="16">
        <f t="shared" si="204"/>
        <v>1.0198528715010069</v>
      </c>
      <c r="L112" s="16">
        <f t="shared" si="204"/>
        <v>0.95844413924195726</v>
      </c>
      <c r="M112" s="16">
        <f t="shared" si="204"/>
        <v>0.98731177731008701</v>
      </c>
      <c r="N112" s="16">
        <f t="shared" ref="N112:O112" si="227">N111</f>
        <v>1.0342794104085824</v>
      </c>
      <c r="O112" s="16">
        <f t="shared" si="227"/>
        <v>1</v>
      </c>
      <c r="P112" s="16">
        <f>IFERROR(INDEX('Model 2'!EMBLEMFac26,MATCH(H112,'Model 2'!$S$8:$S$129,0)),P111)</f>
        <v>1.4032554647463631</v>
      </c>
      <c r="Q112" s="16" t="e">
        <f>INDEX('Model 2'!EMBLEMFac9Fac18,MATCH(I112,'Model 2'!$A$133:$A$162,1),MATCH($D$4,'Model 2'!$C$132:$G$132,0))</f>
        <v>#N/A</v>
      </c>
      <c r="R112" s="16" t="e">
        <f t="shared" ref="R112" si="228">R111</f>
        <v>#N/A</v>
      </c>
      <c r="S112" s="16" t="e">
        <f t="shared" si="135"/>
        <v>#N/A</v>
      </c>
      <c r="U112" s="34">
        <f t="shared" si="164"/>
        <v>10</v>
      </c>
    </row>
    <row r="113" spans="7:21" x14ac:dyDescent="0.3">
      <c r="G113" s="18">
        <f t="shared" si="161"/>
        <v>89</v>
      </c>
      <c r="H113" s="5" t="s">
        <v>373</v>
      </c>
      <c r="I113" s="33" t="e">
        <f>IF('Model 2'!$B$168="C",$B$5*(1+'Model 2'!$B$167)^(U113-1),IF('Model 2'!$B$168="S",$B$5*(1+'Model 2'!$B$167*(U113-1)),$B$5))</f>
        <v>#N/A</v>
      </c>
      <c r="J113" s="16">
        <f t="shared" si="204"/>
        <v>0.67293831570653539</v>
      </c>
      <c r="K113" s="16">
        <f t="shared" si="204"/>
        <v>1.0198528715010069</v>
      </c>
      <c r="L113" s="16">
        <f t="shared" si="204"/>
        <v>0.95844413924195726</v>
      </c>
      <c r="M113" s="16">
        <f t="shared" si="204"/>
        <v>0.98731177731008701</v>
      </c>
      <c r="N113" s="16">
        <f t="shared" ref="N113:O113" si="229">N112</f>
        <v>1.0342794104085824</v>
      </c>
      <c r="O113" s="16">
        <f t="shared" si="229"/>
        <v>1</v>
      </c>
      <c r="P113" s="16">
        <f>IFERROR(INDEX('Model 2'!EMBLEMFac26,MATCH(H113,'Model 2'!$S$8:$S$129,0)),P112)</f>
        <v>1.4037907278646431</v>
      </c>
      <c r="Q113" s="16" t="e">
        <f>INDEX('Model 2'!EMBLEMFac9Fac18,MATCH(I113,'Model 2'!$A$133:$A$162,1),MATCH($D$4,'Model 2'!$C$132:$G$132,0))</f>
        <v>#N/A</v>
      </c>
      <c r="R113" s="16" t="e">
        <f t="shared" ref="R113" si="230">R112</f>
        <v>#N/A</v>
      </c>
      <c r="S113" s="16" t="e">
        <f t="shared" si="135"/>
        <v>#N/A</v>
      </c>
      <c r="U113" s="34">
        <f t="shared" si="164"/>
        <v>10</v>
      </c>
    </row>
    <row r="114" spans="7:21" x14ac:dyDescent="0.3">
      <c r="G114" s="18">
        <f t="shared" si="161"/>
        <v>89</v>
      </c>
      <c r="H114" s="5" t="s">
        <v>374</v>
      </c>
      <c r="I114" s="33" t="e">
        <f>IF('Model 2'!$B$168="C",$B$5*(1+'Model 2'!$B$167)^(U114-1),IF('Model 2'!$B$168="S",$B$5*(1+'Model 2'!$B$167*(U114-1)),$B$5))</f>
        <v>#N/A</v>
      </c>
      <c r="J114" s="16">
        <f t="shared" si="204"/>
        <v>0.67293831570653539</v>
      </c>
      <c r="K114" s="16">
        <f t="shared" si="204"/>
        <v>1.0198528715010069</v>
      </c>
      <c r="L114" s="16">
        <f t="shared" si="204"/>
        <v>0.95844413924195726</v>
      </c>
      <c r="M114" s="16">
        <f t="shared" si="204"/>
        <v>0.98731177731008701</v>
      </c>
      <c r="N114" s="16">
        <f t="shared" ref="N114:O114" si="231">N113</f>
        <v>1.0342794104085824</v>
      </c>
      <c r="O114" s="16">
        <f t="shared" si="231"/>
        <v>1</v>
      </c>
      <c r="P114" s="16">
        <f>IFERROR(INDEX('Model 2'!EMBLEMFac26,MATCH(H114,'Model 2'!$S$8:$S$129,0)),P113)</f>
        <v>1.4044186397644642</v>
      </c>
      <c r="Q114" s="16" t="e">
        <f>INDEX('Model 2'!EMBLEMFac9Fac18,MATCH(I114,'Model 2'!$A$133:$A$162,1),MATCH($D$4,'Model 2'!$C$132:$G$132,0))</f>
        <v>#N/A</v>
      </c>
      <c r="R114" s="16" t="e">
        <f t="shared" ref="R114" si="232">R113</f>
        <v>#N/A</v>
      </c>
      <c r="S114" s="16" t="e">
        <f t="shared" si="135"/>
        <v>#N/A</v>
      </c>
      <c r="U114" s="34">
        <f t="shared" si="164"/>
        <v>10</v>
      </c>
    </row>
    <row r="115" spans="7:21" x14ac:dyDescent="0.3">
      <c r="G115" s="18">
        <f t="shared" si="161"/>
        <v>89</v>
      </c>
      <c r="H115" s="5" t="s">
        <v>375</v>
      </c>
      <c r="I115" s="33" t="e">
        <f>IF('Model 2'!$B$168="C",$B$5*(1+'Model 2'!$B$167)^(U115-1),IF('Model 2'!$B$168="S",$B$5*(1+'Model 2'!$B$167*(U115-1)),$B$5))</f>
        <v>#N/A</v>
      </c>
      <c r="J115" s="16">
        <f t="shared" si="204"/>
        <v>0.67293831570653539</v>
      </c>
      <c r="K115" s="16">
        <f t="shared" si="204"/>
        <v>1.0198528715010069</v>
      </c>
      <c r="L115" s="16">
        <f t="shared" si="204"/>
        <v>0.95844413924195726</v>
      </c>
      <c r="M115" s="16">
        <f t="shared" si="204"/>
        <v>0.98731177731008701</v>
      </c>
      <c r="N115" s="16">
        <f t="shared" ref="N115:O115" si="233">N114</f>
        <v>1.0342794104085824</v>
      </c>
      <c r="O115" s="16">
        <f t="shared" si="233"/>
        <v>1</v>
      </c>
      <c r="P115" s="16">
        <f>IFERROR(INDEX('Model 2'!EMBLEMFac26,MATCH(H115,'Model 2'!$S$8:$S$129,0)),P114)</f>
        <v>1.405154270182577</v>
      </c>
      <c r="Q115" s="16" t="e">
        <f>INDEX('Model 2'!EMBLEMFac9Fac18,MATCH(I115,'Model 2'!$A$133:$A$162,1),MATCH($D$4,'Model 2'!$C$132:$G$132,0))</f>
        <v>#N/A</v>
      </c>
      <c r="R115" s="16" t="e">
        <f t="shared" ref="R115" si="234">R114</f>
        <v>#N/A</v>
      </c>
      <c r="S115" s="16" t="e">
        <f t="shared" si="135"/>
        <v>#N/A</v>
      </c>
      <c r="U115" s="34">
        <f t="shared" si="164"/>
        <v>10</v>
      </c>
    </row>
    <row r="116" spans="7:21" x14ac:dyDescent="0.3">
      <c r="G116" s="18">
        <f t="shared" si="161"/>
        <v>89</v>
      </c>
      <c r="H116" s="5" t="s">
        <v>376</v>
      </c>
      <c r="I116" s="33" t="e">
        <f>IF('Model 2'!$B$168="C",$B$5*(1+'Model 2'!$B$167)^(U116-1),IF('Model 2'!$B$168="S",$B$5*(1+'Model 2'!$B$167*(U116-1)),$B$5))</f>
        <v>#N/A</v>
      </c>
      <c r="J116" s="16">
        <f t="shared" si="204"/>
        <v>0.67293831570653539</v>
      </c>
      <c r="K116" s="16">
        <f t="shared" si="204"/>
        <v>1.0198528715010069</v>
      </c>
      <c r="L116" s="16">
        <f t="shared" si="204"/>
        <v>0.95844413924195726</v>
      </c>
      <c r="M116" s="16">
        <f t="shared" si="204"/>
        <v>0.98731177731008701</v>
      </c>
      <c r="N116" s="16">
        <f t="shared" ref="N116:O116" si="235">N115</f>
        <v>1.0342794104085824</v>
      </c>
      <c r="O116" s="16">
        <f t="shared" si="235"/>
        <v>1</v>
      </c>
      <c r="P116" s="16">
        <f>IFERROR(INDEX('Model 2'!EMBLEMFac26,MATCH(H116,'Model 2'!$S$8:$S$129,0)),P115)</f>
        <v>1.406013779553976</v>
      </c>
      <c r="Q116" s="16" t="e">
        <f>INDEX('Model 2'!EMBLEMFac9Fac18,MATCH(I116,'Model 2'!$A$133:$A$162,1),MATCH($D$4,'Model 2'!$C$132:$G$132,0))</f>
        <v>#N/A</v>
      </c>
      <c r="R116" s="16" t="e">
        <f t="shared" ref="R116" si="236">R115</f>
        <v>#N/A</v>
      </c>
      <c r="S116" s="16" t="e">
        <f t="shared" si="135"/>
        <v>#N/A</v>
      </c>
      <c r="U116" s="34">
        <f t="shared" si="164"/>
        <v>10</v>
      </c>
    </row>
    <row r="117" spans="7:21" x14ac:dyDescent="0.3">
      <c r="G117" s="18">
        <f t="shared" si="161"/>
        <v>89</v>
      </c>
      <c r="H117" s="5" t="s">
        <v>377</v>
      </c>
      <c r="I117" s="33" t="e">
        <f>IF('Model 2'!$B$168="C",$B$5*(1+'Model 2'!$B$167)^(U117-1),IF('Model 2'!$B$168="S",$B$5*(1+'Model 2'!$B$167*(U117-1)),$B$5))</f>
        <v>#N/A</v>
      </c>
      <c r="J117" s="16">
        <f t="shared" ref="J117:M132" si="237">J116</f>
        <v>0.67293831570653539</v>
      </c>
      <c r="K117" s="16">
        <f t="shared" si="237"/>
        <v>1.0198528715010069</v>
      </c>
      <c r="L117" s="16">
        <f t="shared" si="237"/>
        <v>0.95844413924195726</v>
      </c>
      <c r="M117" s="16">
        <f t="shared" si="237"/>
        <v>0.98731177731008701</v>
      </c>
      <c r="N117" s="16">
        <f t="shared" ref="N117:O117" si="238">N116</f>
        <v>1.0342794104085824</v>
      </c>
      <c r="O117" s="16">
        <f t="shared" si="238"/>
        <v>1</v>
      </c>
      <c r="P117" s="16">
        <f>IFERROR(INDEX('Model 2'!EMBLEMFac26,MATCH(H117,'Model 2'!$S$8:$S$129,0)),P116)</f>
        <v>1.4070144646267668</v>
      </c>
      <c r="Q117" s="16" t="e">
        <f>INDEX('Model 2'!EMBLEMFac9Fac18,MATCH(I117,'Model 2'!$A$133:$A$162,1),MATCH($D$4,'Model 2'!$C$132:$G$132,0))</f>
        <v>#N/A</v>
      </c>
      <c r="R117" s="16" t="e">
        <f t="shared" ref="R117" si="239">R116</f>
        <v>#N/A</v>
      </c>
      <c r="S117" s="16" t="e">
        <f t="shared" si="135"/>
        <v>#N/A</v>
      </c>
      <c r="U117" s="34">
        <f t="shared" si="164"/>
        <v>10</v>
      </c>
    </row>
    <row r="118" spans="7:21" x14ac:dyDescent="0.3">
      <c r="G118" s="18">
        <f t="shared" si="161"/>
        <v>89</v>
      </c>
      <c r="H118" s="5" t="s">
        <v>378</v>
      </c>
      <c r="I118" s="33" t="e">
        <f>IF('Model 2'!$B$168="C",$B$5*(1+'Model 2'!$B$167)^(U118-1),IF('Model 2'!$B$168="S",$B$5*(1+'Model 2'!$B$167*(U118-1)),$B$5))</f>
        <v>#N/A</v>
      </c>
      <c r="J118" s="16">
        <f t="shared" si="237"/>
        <v>0.67293831570653539</v>
      </c>
      <c r="K118" s="16">
        <f t="shared" si="237"/>
        <v>1.0198528715010069</v>
      </c>
      <c r="L118" s="16">
        <f t="shared" si="237"/>
        <v>0.95844413924195726</v>
      </c>
      <c r="M118" s="16">
        <f t="shared" si="237"/>
        <v>0.98731177731008701</v>
      </c>
      <c r="N118" s="16">
        <f t="shared" ref="N118:O118" si="240">N117</f>
        <v>1.0342794104085824</v>
      </c>
      <c r="O118" s="16">
        <f t="shared" si="240"/>
        <v>1</v>
      </c>
      <c r="P118" s="16">
        <f>IFERROR(INDEX('Model 2'!EMBLEMFac26,MATCH(H118,'Model 2'!$S$8:$S$129,0)),P117)</f>
        <v>1.4081748076025127</v>
      </c>
      <c r="Q118" s="16" t="e">
        <f>INDEX('Model 2'!EMBLEMFac9Fac18,MATCH(I118,'Model 2'!$A$133:$A$162,1),MATCH($D$4,'Model 2'!$C$132:$G$132,0))</f>
        <v>#N/A</v>
      </c>
      <c r="R118" s="16" t="e">
        <f t="shared" ref="R118" si="241">R117</f>
        <v>#N/A</v>
      </c>
      <c r="S118" s="16" t="e">
        <f t="shared" si="135"/>
        <v>#N/A</v>
      </c>
      <c r="U118" s="34">
        <f t="shared" si="164"/>
        <v>10</v>
      </c>
    </row>
    <row r="119" spans="7:21" x14ac:dyDescent="0.3">
      <c r="G119" s="18">
        <f t="shared" si="161"/>
        <v>89</v>
      </c>
      <c r="H119" s="5" t="s">
        <v>379</v>
      </c>
      <c r="I119" s="33" t="e">
        <f>IF('Model 2'!$B$168="C",$B$5*(1+'Model 2'!$B$167)^(U119-1),IF('Model 2'!$B$168="S",$B$5*(1+'Model 2'!$B$167*(U119-1)),$B$5))</f>
        <v>#N/A</v>
      </c>
      <c r="J119" s="16">
        <f t="shared" si="237"/>
        <v>0.67293831570653539</v>
      </c>
      <c r="K119" s="16">
        <f t="shared" si="237"/>
        <v>1.0198528715010069</v>
      </c>
      <c r="L119" s="16">
        <f t="shared" si="237"/>
        <v>0.95844413924195726</v>
      </c>
      <c r="M119" s="16">
        <f t="shared" si="237"/>
        <v>0.98731177731008701</v>
      </c>
      <c r="N119" s="16">
        <f t="shared" ref="N119:O119" si="242">N118</f>
        <v>1.0342794104085824</v>
      </c>
      <c r="O119" s="16">
        <f t="shared" si="242"/>
        <v>1</v>
      </c>
      <c r="P119" s="16">
        <f>IFERROR(INDEX('Model 2'!EMBLEMFac26,MATCH(H119,'Model 2'!$S$8:$S$129,0)),P118)</f>
        <v>1.4095145293522182</v>
      </c>
      <c r="Q119" s="16" t="e">
        <f>INDEX('Model 2'!EMBLEMFac9Fac18,MATCH(I119,'Model 2'!$A$133:$A$162,1),MATCH($D$4,'Model 2'!$C$132:$G$132,0))</f>
        <v>#N/A</v>
      </c>
      <c r="R119" s="16" t="e">
        <f t="shared" ref="R119" si="243">R118</f>
        <v>#N/A</v>
      </c>
      <c r="S119" s="16" t="e">
        <f t="shared" si="135"/>
        <v>#N/A</v>
      </c>
      <c r="U119" s="34">
        <f t="shared" si="164"/>
        <v>10</v>
      </c>
    </row>
    <row r="120" spans="7:21" x14ac:dyDescent="0.3">
      <c r="G120" s="18">
        <f t="shared" si="161"/>
        <v>89</v>
      </c>
      <c r="H120" s="5" t="s">
        <v>380</v>
      </c>
      <c r="I120" s="33" t="e">
        <f>IF('Model 2'!$B$168="C",$B$5*(1+'Model 2'!$B$167)^(U120-1),IF('Model 2'!$B$168="S",$B$5*(1+'Model 2'!$B$167*(U120-1)),$B$5))</f>
        <v>#N/A</v>
      </c>
      <c r="J120" s="16">
        <f t="shared" si="237"/>
        <v>0.67293831570653539</v>
      </c>
      <c r="K120" s="16">
        <f t="shared" si="237"/>
        <v>1.0198528715010069</v>
      </c>
      <c r="L120" s="16">
        <f t="shared" si="237"/>
        <v>0.95844413924195726</v>
      </c>
      <c r="M120" s="16">
        <f t="shared" si="237"/>
        <v>0.98731177731008701</v>
      </c>
      <c r="N120" s="16">
        <f t="shared" ref="N120:O120" si="244">N119</f>
        <v>1.0342794104085824</v>
      </c>
      <c r="O120" s="16">
        <f t="shared" si="244"/>
        <v>1</v>
      </c>
      <c r="P120" s="16">
        <f>IFERROR(INDEX('Model 2'!EMBLEMFac26,MATCH(H120,'Model 2'!$S$8:$S$129,0)),P119)</f>
        <v>1.4110546473204528</v>
      </c>
      <c r="Q120" s="16" t="e">
        <f>INDEX('Model 2'!EMBLEMFac9Fac18,MATCH(I120,'Model 2'!$A$133:$A$162,1),MATCH($D$4,'Model 2'!$C$132:$G$132,0))</f>
        <v>#N/A</v>
      </c>
      <c r="R120" s="16" t="e">
        <f t="shared" ref="R120" si="245">R119</f>
        <v>#N/A</v>
      </c>
      <c r="S120" s="16" t="e">
        <f t="shared" si="135"/>
        <v>#N/A</v>
      </c>
      <c r="U120" s="34">
        <f t="shared" si="164"/>
        <v>10</v>
      </c>
    </row>
    <row r="121" spans="7:21" x14ac:dyDescent="0.3">
      <c r="G121" s="18">
        <f t="shared" si="161"/>
        <v>89</v>
      </c>
      <c r="H121" s="5" t="s">
        <v>381</v>
      </c>
      <c r="I121" s="33" t="e">
        <f>IF('Model 2'!$B$168="C",$B$5*(1+'Model 2'!$B$167)^(U121-1),IF('Model 2'!$B$168="S",$B$5*(1+'Model 2'!$B$167*(U121-1)),$B$5))</f>
        <v>#N/A</v>
      </c>
      <c r="J121" s="16">
        <f t="shared" si="237"/>
        <v>0.67293831570653539</v>
      </c>
      <c r="K121" s="16">
        <f t="shared" si="237"/>
        <v>1.0198528715010069</v>
      </c>
      <c r="L121" s="16">
        <f t="shared" si="237"/>
        <v>0.95844413924195726</v>
      </c>
      <c r="M121" s="16">
        <f t="shared" si="237"/>
        <v>0.98731177731008701</v>
      </c>
      <c r="N121" s="16">
        <f t="shared" ref="N121:O121" si="246">N120</f>
        <v>1.0342794104085824</v>
      </c>
      <c r="O121" s="16">
        <f t="shared" si="246"/>
        <v>1</v>
      </c>
      <c r="P121" s="16">
        <f>IFERROR(INDEX('Model 2'!EMBLEMFac26,MATCH(H121,'Model 2'!$S$8:$S$129,0)),P120)</f>
        <v>1.4128175387987794</v>
      </c>
      <c r="Q121" s="16" t="e">
        <f>INDEX('Model 2'!EMBLEMFac9Fac18,MATCH(I121,'Model 2'!$A$133:$A$162,1),MATCH($D$4,'Model 2'!$C$132:$G$132,0))</f>
        <v>#N/A</v>
      </c>
      <c r="R121" s="16" t="e">
        <f t="shared" ref="R121" si="247">R120</f>
        <v>#N/A</v>
      </c>
      <c r="S121" s="16" t="e">
        <f t="shared" si="135"/>
        <v>#N/A</v>
      </c>
      <c r="U121" s="34">
        <f t="shared" si="164"/>
        <v>10</v>
      </c>
    </row>
    <row r="122" spans="7:21" x14ac:dyDescent="0.3">
      <c r="G122" s="18">
        <f t="shared" si="161"/>
        <v>89</v>
      </c>
      <c r="H122" s="5" t="s">
        <v>382</v>
      </c>
      <c r="I122" s="33" t="e">
        <f>IF('Model 2'!$B$168="C",$B$5*(1+'Model 2'!$B$167)^(U122-1),IF('Model 2'!$B$168="S",$B$5*(1+'Model 2'!$B$167*(U122-1)),$B$5))</f>
        <v>#N/A</v>
      </c>
      <c r="J122" s="16">
        <f t="shared" si="237"/>
        <v>0.67293831570653539</v>
      </c>
      <c r="K122" s="16">
        <f t="shared" si="237"/>
        <v>1.0198528715010069</v>
      </c>
      <c r="L122" s="16">
        <f t="shared" si="237"/>
        <v>0.95844413924195726</v>
      </c>
      <c r="M122" s="16">
        <f t="shared" si="237"/>
        <v>0.98731177731008701</v>
      </c>
      <c r="N122" s="16">
        <f t="shared" ref="N122:O122" si="248">N121</f>
        <v>1.0342794104085824</v>
      </c>
      <c r="O122" s="16">
        <f t="shared" si="248"/>
        <v>1</v>
      </c>
      <c r="P122" s="16">
        <f>IFERROR(INDEX('Model 2'!EMBLEMFac26,MATCH(H122,'Model 2'!$S$8:$S$129,0)),P121)</f>
        <v>1.4148270103254879</v>
      </c>
      <c r="Q122" s="16" t="e">
        <f>INDEX('Model 2'!EMBLEMFac9Fac18,MATCH(I122,'Model 2'!$A$133:$A$162,1),MATCH($D$4,'Model 2'!$C$132:$G$132,0))</f>
        <v>#N/A</v>
      </c>
      <c r="R122" s="16" t="e">
        <f t="shared" ref="R122" si="249">R121</f>
        <v>#N/A</v>
      </c>
      <c r="S122" s="16" t="e">
        <f t="shared" si="135"/>
        <v>#N/A</v>
      </c>
      <c r="U122" s="34">
        <f t="shared" si="164"/>
        <v>10</v>
      </c>
    </row>
    <row r="123" spans="7:21" x14ac:dyDescent="0.3">
      <c r="G123" s="18">
        <f t="shared" si="161"/>
        <v>89</v>
      </c>
      <c r="H123" s="5" t="s">
        <v>383</v>
      </c>
      <c r="I123" s="33" t="e">
        <f>IF('Model 2'!$B$168="C",$B$5*(1+'Model 2'!$B$167)^(U123-1),IF('Model 2'!$B$168="S",$B$5*(1+'Model 2'!$B$167*(U123-1)),$B$5))</f>
        <v>#N/A</v>
      </c>
      <c r="J123" s="16">
        <f t="shared" si="237"/>
        <v>0.67293831570653539</v>
      </c>
      <c r="K123" s="16">
        <f t="shared" si="237"/>
        <v>1.0198528715010069</v>
      </c>
      <c r="L123" s="16">
        <f t="shared" si="237"/>
        <v>0.95844413924195726</v>
      </c>
      <c r="M123" s="16">
        <f t="shared" si="237"/>
        <v>0.98731177731008701</v>
      </c>
      <c r="N123" s="16">
        <f t="shared" ref="N123:O123" si="250">N122</f>
        <v>1.0342794104085824</v>
      </c>
      <c r="O123" s="16">
        <f t="shared" si="250"/>
        <v>1</v>
      </c>
      <c r="P123" s="16">
        <f>IFERROR(INDEX('Model 2'!EMBLEMFac26,MATCH(H123,'Model 2'!$S$8:$S$129,0)),P122)</f>
        <v>1.4171083740526282</v>
      </c>
      <c r="Q123" s="16" t="e">
        <f>INDEX('Model 2'!EMBLEMFac9Fac18,MATCH(I123,'Model 2'!$A$133:$A$162,1),MATCH($D$4,'Model 2'!$C$132:$G$132,0))</f>
        <v>#N/A</v>
      </c>
      <c r="R123" s="16" t="e">
        <f t="shared" ref="R123" si="251">R122</f>
        <v>#N/A</v>
      </c>
      <c r="S123" s="16" t="e">
        <f t="shared" si="135"/>
        <v>#N/A</v>
      </c>
      <c r="U123" s="34">
        <f t="shared" si="164"/>
        <v>10</v>
      </c>
    </row>
    <row r="124" spans="7:21" x14ac:dyDescent="0.3">
      <c r="G124" s="18">
        <f t="shared" si="161"/>
        <v>90</v>
      </c>
      <c r="H124" s="5" t="s">
        <v>384</v>
      </c>
      <c r="I124" s="33" t="e">
        <f>IF('Model 2'!$B$168="C",$B$5*(1+'Model 2'!$B$167)^(U124-1),IF('Model 2'!$B$168="S",$B$5*(1+'Model 2'!$B$167*(U124-1)),$B$5))</f>
        <v>#N/A</v>
      </c>
      <c r="J124" s="16">
        <f t="shared" si="237"/>
        <v>0.67293831570653539</v>
      </c>
      <c r="K124" s="16">
        <f t="shared" si="237"/>
        <v>1.0198528715010069</v>
      </c>
      <c r="L124" s="16">
        <f t="shared" si="237"/>
        <v>0.95844413924195726</v>
      </c>
      <c r="M124" s="16">
        <f t="shared" si="237"/>
        <v>0.98731177731008701</v>
      </c>
      <c r="N124" s="16">
        <f t="shared" ref="N124:O124" si="252">N123</f>
        <v>1.0342794104085824</v>
      </c>
      <c r="O124" s="16">
        <f t="shared" si="252"/>
        <v>1</v>
      </c>
      <c r="P124" s="16">
        <f>IFERROR(INDEX('Model 2'!EMBLEMFac26,MATCH(H124,'Model 2'!$S$8:$S$129,0)),P123)</f>
        <v>1.4196885320146637</v>
      </c>
      <c r="Q124" s="16" t="e">
        <f>INDEX('Model 2'!EMBLEMFac9Fac18,MATCH(I124,'Model 2'!$A$133:$A$162,1),MATCH($D$4,'Model 2'!$C$132:$G$132,0))</f>
        <v>#N/A</v>
      </c>
      <c r="R124" s="16" t="e">
        <f t="shared" ref="R124" si="253">R123</f>
        <v>#N/A</v>
      </c>
      <c r="S124" s="16" t="e">
        <f t="shared" si="135"/>
        <v>#N/A</v>
      </c>
      <c r="U124" s="34">
        <f t="shared" si="164"/>
        <v>11</v>
      </c>
    </row>
    <row r="125" spans="7:21" x14ac:dyDescent="0.3">
      <c r="G125" s="18">
        <f t="shared" si="161"/>
        <v>90</v>
      </c>
      <c r="H125" s="5" t="s">
        <v>388</v>
      </c>
      <c r="I125" s="33" t="e">
        <f>IF('Model 2'!$B$168="C",$B$5*(1+'Model 2'!$B$167)^(U125-1),IF('Model 2'!$B$168="S",$B$5*(1+'Model 2'!$B$167*(U125-1)),$B$5))</f>
        <v>#N/A</v>
      </c>
      <c r="J125" s="16">
        <f t="shared" si="237"/>
        <v>0.67293831570653539</v>
      </c>
      <c r="K125" s="16">
        <f t="shared" si="237"/>
        <v>1.0198528715010069</v>
      </c>
      <c r="L125" s="16">
        <f t="shared" si="237"/>
        <v>0.95844413924195726</v>
      </c>
      <c r="M125" s="16">
        <f t="shared" si="237"/>
        <v>0.98731177731008701</v>
      </c>
      <c r="N125" s="16">
        <f t="shared" ref="N125:O125" si="254">N124</f>
        <v>1.0342794104085824</v>
      </c>
      <c r="O125" s="16">
        <f t="shared" si="254"/>
        <v>1</v>
      </c>
      <c r="P125" s="16">
        <f>IFERROR(INDEX('Model 2'!EMBLEMFac26,MATCH(H125,'Model 2'!$S$8:$S$129,0)),P124)</f>
        <v>1.4196885320146637</v>
      </c>
      <c r="Q125" s="16" t="e">
        <f>INDEX('Model 2'!EMBLEMFac9Fac18,MATCH(I125,'Model 2'!$A$133:$A$162,1),MATCH($D$4,'Model 2'!$C$132:$G$132,0))</f>
        <v>#N/A</v>
      </c>
      <c r="R125" s="16" t="e">
        <f t="shared" ref="R125" si="255">R124</f>
        <v>#N/A</v>
      </c>
      <c r="S125" s="16" t="e">
        <f t="shared" si="135"/>
        <v>#N/A</v>
      </c>
      <c r="U125" s="34">
        <f t="shared" si="164"/>
        <v>11</v>
      </c>
    </row>
    <row r="126" spans="7:21" x14ac:dyDescent="0.3">
      <c r="G126" s="18">
        <f t="shared" si="161"/>
        <v>90</v>
      </c>
      <c r="H126" s="5" t="s">
        <v>389</v>
      </c>
      <c r="I126" s="33" t="e">
        <f>IF('Model 2'!$B$168="C",$B$5*(1+'Model 2'!$B$167)^(U126-1),IF('Model 2'!$B$168="S",$B$5*(1+'Model 2'!$B$167*(U126-1)),$B$5))</f>
        <v>#N/A</v>
      </c>
      <c r="J126" s="16">
        <f t="shared" si="237"/>
        <v>0.67293831570653539</v>
      </c>
      <c r="K126" s="16">
        <f t="shared" si="237"/>
        <v>1.0198528715010069</v>
      </c>
      <c r="L126" s="16">
        <f t="shared" si="237"/>
        <v>0.95844413924195726</v>
      </c>
      <c r="M126" s="16">
        <f t="shared" si="237"/>
        <v>0.98731177731008701</v>
      </c>
      <c r="N126" s="16">
        <f t="shared" ref="N126:O126" si="256">N125</f>
        <v>1.0342794104085824</v>
      </c>
      <c r="O126" s="16">
        <f t="shared" si="256"/>
        <v>1</v>
      </c>
      <c r="P126" s="16">
        <f>IFERROR(INDEX('Model 2'!EMBLEMFac26,MATCH(H126,'Model 2'!$S$8:$S$129,0)),P125)</f>
        <v>1.4196885320146637</v>
      </c>
      <c r="Q126" s="16" t="e">
        <f>INDEX('Model 2'!EMBLEMFac9Fac18,MATCH(I126,'Model 2'!$A$133:$A$162,1),MATCH($D$4,'Model 2'!$C$132:$G$132,0))</f>
        <v>#N/A</v>
      </c>
      <c r="R126" s="16" t="e">
        <f t="shared" ref="R126" si="257">R125</f>
        <v>#N/A</v>
      </c>
      <c r="S126" s="16" t="e">
        <f t="shared" si="135"/>
        <v>#N/A</v>
      </c>
      <c r="U126" s="34">
        <f t="shared" si="164"/>
        <v>11</v>
      </c>
    </row>
    <row r="127" spans="7:21" x14ac:dyDescent="0.3">
      <c r="G127" s="18">
        <f t="shared" si="161"/>
        <v>90</v>
      </c>
      <c r="H127" s="5" t="s">
        <v>390</v>
      </c>
      <c r="I127" s="33" t="e">
        <f>IF('Model 2'!$B$168="C",$B$5*(1+'Model 2'!$B$167)^(U127-1),IF('Model 2'!$B$168="S",$B$5*(1+'Model 2'!$B$167*(U127-1)),$B$5))</f>
        <v>#N/A</v>
      </c>
      <c r="J127" s="16">
        <f t="shared" si="237"/>
        <v>0.67293831570653539</v>
      </c>
      <c r="K127" s="16">
        <f t="shared" si="237"/>
        <v>1.0198528715010069</v>
      </c>
      <c r="L127" s="16">
        <f t="shared" si="237"/>
        <v>0.95844413924195726</v>
      </c>
      <c r="M127" s="16">
        <f t="shared" si="237"/>
        <v>0.98731177731008701</v>
      </c>
      <c r="N127" s="16">
        <f t="shared" ref="N127:O127" si="258">N126</f>
        <v>1.0342794104085824</v>
      </c>
      <c r="O127" s="16">
        <f t="shared" si="258"/>
        <v>1</v>
      </c>
      <c r="P127" s="16">
        <f>IFERROR(INDEX('Model 2'!EMBLEMFac26,MATCH(H127,'Model 2'!$S$8:$S$129,0)),P126)</f>
        <v>1.4196885320146637</v>
      </c>
      <c r="Q127" s="16" t="e">
        <f>INDEX('Model 2'!EMBLEMFac9Fac18,MATCH(I127,'Model 2'!$A$133:$A$162,1),MATCH($D$4,'Model 2'!$C$132:$G$132,0))</f>
        <v>#N/A</v>
      </c>
      <c r="R127" s="16" t="e">
        <f t="shared" ref="R127" si="259">R126</f>
        <v>#N/A</v>
      </c>
      <c r="S127" s="16" t="e">
        <f t="shared" si="135"/>
        <v>#N/A</v>
      </c>
      <c r="U127" s="34">
        <f t="shared" si="164"/>
        <v>11</v>
      </c>
    </row>
    <row r="128" spans="7:21" x14ac:dyDescent="0.3">
      <c r="G128" s="18">
        <f t="shared" si="161"/>
        <v>90</v>
      </c>
      <c r="H128" s="5" t="s">
        <v>391</v>
      </c>
      <c r="I128" s="33" t="e">
        <f>IF('Model 2'!$B$168="C",$B$5*(1+'Model 2'!$B$167)^(U128-1),IF('Model 2'!$B$168="S",$B$5*(1+'Model 2'!$B$167*(U128-1)),$B$5))</f>
        <v>#N/A</v>
      </c>
      <c r="J128" s="16">
        <f t="shared" si="237"/>
        <v>0.67293831570653539</v>
      </c>
      <c r="K128" s="16">
        <f t="shared" si="237"/>
        <v>1.0198528715010069</v>
      </c>
      <c r="L128" s="16">
        <f t="shared" si="237"/>
        <v>0.95844413924195726</v>
      </c>
      <c r="M128" s="16">
        <f t="shared" si="237"/>
        <v>0.98731177731008701</v>
      </c>
      <c r="N128" s="16">
        <f t="shared" ref="N128:O128" si="260">N127</f>
        <v>1.0342794104085824</v>
      </c>
      <c r="O128" s="16">
        <f t="shared" si="260"/>
        <v>1</v>
      </c>
      <c r="P128" s="16">
        <f>IFERROR(INDEX('Model 2'!EMBLEMFac26,MATCH(H128,'Model 2'!$S$8:$S$129,0)),P127)</f>
        <v>1.4196885320146637</v>
      </c>
      <c r="Q128" s="16" t="e">
        <f>INDEX('Model 2'!EMBLEMFac9Fac18,MATCH(I128,'Model 2'!$A$133:$A$162,1),MATCH($D$4,'Model 2'!$C$132:$G$132,0))</f>
        <v>#N/A</v>
      </c>
      <c r="R128" s="16" t="e">
        <f t="shared" ref="R128" si="261">R127</f>
        <v>#N/A</v>
      </c>
      <c r="S128" s="16" t="e">
        <f t="shared" si="135"/>
        <v>#N/A</v>
      </c>
      <c r="U128" s="34">
        <f t="shared" si="164"/>
        <v>11</v>
      </c>
    </row>
    <row r="129" spans="7:21" x14ac:dyDescent="0.3">
      <c r="G129" s="18">
        <f t="shared" si="161"/>
        <v>90</v>
      </c>
      <c r="H129" s="5" t="s">
        <v>392</v>
      </c>
      <c r="I129" s="33" t="e">
        <f>IF('Model 2'!$B$168="C",$B$5*(1+'Model 2'!$B$167)^(U129-1),IF('Model 2'!$B$168="S",$B$5*(1+'Model 2'!$B$167*(U129-1)),$B$5))</f>
        <v>#N/A</v>
      </c>
      <c r="J129" s="16">
        <f t="shared" si="237"/>
        <v>0.67293831570653539</v>
      </c>
      <c r="K129" s="16">
        <f t="shared" si="237"/>
        <v>1.0198528715010069</v>
      </c>
      <c r="L129" s="16">
        <f t="shared" si="237"/>
        <v>0.95844413924195726</v>
      </c>
      <c r="M129" s="16">
        <f t="shared" si="237"/>
        <v>0.98731177731008701</v>
      </c>
      <c r="N129" s="16">
        <f t="shared" ref="N129:O129" si="262">N128</f>
        <v>1.0342794104085824</v>
      </c>
      <c r="O129" s="16">
        <f t="shared" si="262"/>
        <v>1</v>
      </c>
      <c r="P129" s="16">
        <f>IFERROR(INDEX('Model 2'!EMBLEMFac26,MATCH(H129,'Model 2'!$S$8:$S$129,0)),P128)</f>
        <v>1.4196885320146637</v>
      </c>
      <c r="Q129" s="16" t="e">
        <f>INDEX('Model 2'!EMBLEMFac9Fac18,MATCH(I129,'Model 2'!$A$133:$A$162,1),MATCH($D$4,'Model 2'!$C$132:$G$132,0))</f>
        <v>#N/A</v>
      </c>
      <c r="R129" s="16" t="e">
        <f t="shared" ref="R129" si="263">R128</f>
        <v>#N/A</v>
      </c>
      <c r="S129" s="16" t="e">
        <f t="shared" si="135"/>
        <v>#N/A</v>
      </c>
      <c r="U129" s="34">
        <f t="shared" si="164"/>
        <v>11</v>
      </c>
    </row>
    <row r="130" spans="7:21" x14ac:dyDescent="0.3">
      <c r="G130" s="18">
        <f t="shared" si="161"/>
        <v>90</v>
      </c>
      <c r="H130" s="5" t="s">
        <v>393</v>
      </c>
      <c r="I130" s="33" t="e">
        <f>IF('Model 2'!$B$168="C",$B$5*(1+'Model 2'!$B$167)^(U130-1),IF('Model 2'!$B$168="S",$B$5*(1+'Model 2'!$B$167*(U130-1)),$B$5))</f>
        <v>#N/A</v>
      </c>
      <c r="J130" s="16">
        <f t="shared" si="237"/>
        <v>0.67293831570653539</v>
      </c>
      <c r="K130" s="16">
        <f t="shared" si="237"/>
        <v>1.0198528715010069</v>
      </c>
      <c r="L130" s="16">
        <f t="shared" si="237"/>
        <v>0.95844413924195726</v>
      </c>
      <c r="M130" s="16">
        <f t="shared" si="237"/>
        <v>0.98731177731008701</v>
      </c>
      <c r="N130" s="16">
        <f t="shared" ref="N130:O130" si="264">N129</f>
        <v>1.0342794104085824</v>
      </c>
      <c r="O130" s="16">
        <f t="shared" si="264"/>
        <v>1</v>
      </c>
      <c r="P130" s="16">
        <f>IFERROR(INDEX('Model 2'!EMBLEMFac26,MATCH(H130,'Model 2'!$S$8:$S$129,0)),P129)</f>
        <v>1.4196885320146637</v>
      </c>
      <c r="Q130" s="16" t="e">
        <f>INDEX('Model 2'!EMBLEMFac9Fac18,MATCH(I130,'Model 2'!$A$133:$A$162,1),MATCH($D$4,'Model 2'!$C$132:$G$132,0))</f>
        <v>#N/A</v>
      </c>
      <c r="R130" s="16" t="e">
        <f t="shared" ref="R130" si="265">R129</f>
        <v>#N/A</v>
      </c>
      <c r="S130" s="16" t="e">
        <f t="shared" si="135"/>
        <v>#N/A</v>
      </c>
      <c r="U130" s="34">
        <f t="shared" si="164"/>
        <v>11</v>
      </c>
    </row>
    <row r="131" spans="7:21" x14ac:dyDescent="0.3">
      <c r="G131" s="18">
        <f t="shared" si="161"/>
        <v>90</v>
      </c>
      <c r="H131" s="5" t="s">
        <v>394</v>
      </c>
      <c r="I131" s="33" t="e">
        <f>IF('Model 2'!$B$168="C",$B$5*(1+'Model 2'!$B$167)^(U131-1),IF('Model 2'!$B$168="S",$B$5*(1+'Model 2'!$B$167*(U131-1)),$B$5))</f>
        <v>#N/A</v>
      </c>
      <c r="J131" s="16">
        <f t="shared" si="237"/>
        <v>0.67293831570653539</v>
      </c>
      <c r="K131" s="16">
        <f t="shared" si="237"/>
        <v>1.0198528715010069</v>
      </c>
      <c r="L131" s="16">
        <f t="shared" si="237"/>
        <v>0.95844413924195726</v>
      </c>
      <c r="M131" s="16">
        <f t="shared" si="237"/>
        <v>0.98731177731008701</v>
      </c>
      <c r="N131" s="16">
        <f t="shared" ref="N131:O131" si="266">N130</f>
        <v>1.0342794104085824</v>
      </c>
      <c r="O131" s="16">
        <f t="shared" si="266"/>
        <v>1</v>
      </c>
      <c r="P131" s="16">
        <f>IFERROR(INDEX('Model 2'!EMBLEMFac26,MATCH(H131,'Model 2'!$S$8:$S$129,0)),P130)</f>
        <v>1.4196885320146637</v>
      </c>
      <c r="Q131" s="16" t="e">
        <f>INDEX('Model 2'!EMBLEMFac9Fac18,MATCH(I131,'Model 2'!$A$133:$A$162,1),MATCH($D$4,'Model 2'!$C$132:$G$132,0))</f>
        <v>#N/A</v>
      </c>
      <c r="R131" s="16" t="e">
        <f t="shared" ref="R131" si="267">R130</f>
        <v>#N/A</v>
      </c>
      <c r="S131" s="16" t="e">
        <f t="shared" si="135"/>
        <v>#N/A</v>
      </c>
      <c r="U131" s="34">
        <f t="shared" si="164"/>
        <v>11</v>
      </c>
    </row>
    <row r="132" spans="7:21" x14ac:dyDescent="0.3">
      <c r="G132" s="18">
        <f t="shared" si="161"/>
        <v>90</v>
      </c>
      <c r="H132" s="5" t="s">
        <v>395</v>
      </c>
      <c r="I132" s="33" t="e">
        <f>IF('Model 2'!$B$168="C",$B$5*(1+'Model 2'!$B$167)^(U132-1),IF('Model 2'!$B$168="S",$B$5*(1+'Model 2'!$B$167*(U132-1)),$B$5))</f>
        <v>#N/A</v>
      </c>
      <c r="J132" s="16">
        <f t="shared" si="237"/>
        <v>0.67293831570653539</v>
      </c>
      <c r="K132" s="16">
        <f t="shared" si="237"/>
        <v>1.0198528715010069</v>
      </c>
      <c r="L132" s="16">
        <f t="shared" si="237"/>
        <v>0.95844413924195726</v>
      </c>
      <c r="M132" s="16">
        <f t="shared" si="237"/>
        <v>0.98731177731008701</v>
      </c>
      <c r="N132" s="16">
        <f t="shared" ref="N132:O132" si="268">N131</f>
        <v>1.0342794104085824</v>
      </c>
      <c r="O132" s="16">
        <f t="shared" si="268"/>
        <v>1</v>
      </c>
      <c r="P132" s="16">
        <f>IFERROR(INDEX('Model 2'!EMBLEMFac26,MATCH(H132,'Model 2'!$S$8:$S$129,0)),P131)</f>
        <v>1.4196885320146637</v>
      </c>
      <c r="Q132" s="16" t="e">
        <f>INDEX('Model 2'!EMBLEMFac9Fac18,MATCH(I132,'Model 2'!$A$133:$A$162,1),MATCH($D$4,'Model 2'!$C$132:$G$132,0))</f>
        <v>#N/A</v>
      </c>
      <c r="R132" s="16" t="e">
        <f t="shared" ref="R132" si="269">R131</f>
        <v>#N/A</v>
      </c>
      <c r="S132" s="16" t="e">
        <f t="shared" ref="S132:S195" si="270">MIN(1,PRODUCT(J132:R132))</f>
        <v>#N/A</v>
      </c>
      <c r="U132" s="34">
        <f t="shared" si="164"/>
        <v>11</v>
      </c>
    </row>
    <row r="133" spans="7:21" x14ac:dyDescent="0.3">
      <c r="G133" s="18">
        <f t="shared" si="161"/>
        <v>90</v>
      </c>
      <c r="H133" s="5" t="s">
        <v>396</v>
      </c>
      <c r="I133" s="33" t="e">
        <f>IF('Model 2'!$B$168="C",$B$5*(1+'Model 2'!$B$167)^(U133-1),IF('Model 2'!$B$168="S",$B$5*(1+'Model 2'!$B$167*(U133-1)),$B$5))</f>
        <v>#N/A</v>
      </c>
      <c r="J133" s="16">
        <f t="shared" ref="J133:M148" si="271">J132</f>
        <v>0.67293831570653539</v>
      </c>
      <c r="K133" s="16">
        <f t="shared" si="271"/>
        <v>1.0198528715010069</v>
      </c>
      <c r="L133" s="16">
        <f t="shared" si="271"/>
        <v>0.95844413924195726</v>
      </c>
      <c r="M133" s="16">
        <f t="shared" si="271"/>
        <v>0.98731177731008701</v>
      </c>
      <c r="N133" s="16">
        <f t="shared" ref="N133:O133" si="272">N132</f>
        <v>1.0342794104085824</v>
      </c>
      <c r="O133" s="16">
        <f t="shared" si="272"/>
        <v>1</v>
      </c>
      <c r="P133" s="16">
        <f>IFERROR(INDEX('Model 2'!EMBLEMFac26,MATCH(H133,'Model 2'!$S$8:$S$129,0)),P132)</f>
        <v>1.4196885320146637</v>
      </c>
      <c r="Q133" s="16" t="e">
        <f>INDEX('Model 2'!EMBLEMFac9Fac18,MATCH(I133,'Model 2'!$A$133:$A$162,1),MATCH($D$4,'Model 2'!$C$132:$G$132,0))</f>
        <v>#N/A</v>
      </c>
      <c r="R133" s="16" t="e">
        <f t="shared" ref="R133" si="273">R132</f>
        <v>#N/A</v>
      </c>
      <c r="S133" s="16" t="e">
        <f t="shared" si="270"/>
        <v>#N/A</v>
      </c>
      <c r="U133" s="34">
        <f t="shared" si="164"/>
        <v>11</v>
      </c>
    </row>
    <row r="134" spans="7:21" x14ac:dyDescent="0.3">
      <c r="G134" s="18">
        <f t="shared" si="161"/>
        <v>90</v>
      </c>
      <c r="H134" s="5" t="s">
        <v>397</v>
      </c>
      <c r="I134" s="33" t="e">
        <f>IF('Model 2'!$B$168="C",$B$5*(1+'Model 2'!$B$167)^(U134-1),IF('Model 2'!$B$168="S",$B$5*(1+'Model 2'!$B$167*(U134-1)),$B$5))</f>
        <v>#N/A</v>
      </c>
      <c r="J134" s="16">
        <f t="shared" si="271"/>
        <v>0.67293831570653539</v>
      </c>
      <c r="K134" s="16">
        <f t="shared" si="271"/>
        <v>1.0198528715010069</v>
      </c>
      <c r="L134" s="16">
        <f t="shared" si="271"/>
        <v>0.95844413924195726</v>
      </c>
      <c r="M134" s="16">
        <f t="shared" si="271"/>
        <v>0.98731177731008701</v>
      </c>
      <c r="N134" s="16">
        <f t="shared" ref="N134:O134" si="274">N133</f>
        <v>1.0342794104085824</v>
      </c>
      <c r="O134" s="16">
        <f t="shared" si="274"/>
        <v>1</v>
      </c>
      <c r="P134" s="16">
        <f>IFERROR(INDEX('Model 2'!EMBLEMFac26,MATCH(H134,'Model 2'!$S$8:$S$129,0)),P133)</f>
        <v>1.4196885320146637</v>
      </c>
      <c r="Q134" s="16" t="e">
        <f>INDEX('Model 2'!EMBLEMFac9Fac18,MATCH(I134,'Model 2'!$A$133:$A$162,1),MATCH($D$4,'Model 2'!$C$132:$G$132,0))</f>
        <v>#N/A</v>
      </c>
      <c r="R134" s="16" t="e">
        <f t="shared" ref="R134" si="275">R133</f>
        <v>#N/A</v>
      </c>
      <c r="S134" s="16" t="e">
        <f t="shared" si="270"/>
        <v>#N/A</v>
      </c>
      <c r="U134" s="34">
        <f t="shared" si="164"/>
        <v>11</v>
      </c>
    </row>
    <row r="135" spans="7:21" x14ac:dyDescent="0.3">
      <c r="G135" s="18">
        <f t="shared" si="161"/>
        <v>90</v>
      </c>
      <c r="H135" s="5" t="s">
        <v>398</v>
      </c>
      <c r="I135" s="33" t="e">
        <f>IF('Model 2'!$B$168="C",$B$5*(1+'Model 2'!$B$167)^(U135-1),IF('Model 2'!$B$168="S",$B$5*(1+'Model 2'!$B$167*(U135-1)),$B$5))</f>
        <v>#N/A</v>
      </c>
      <c r="J135" s="16">
        <f t="shared" si="271"/>
        <v>0.67293831570653539</v>
      </c>
      <c r="K135" s="16">
        <f t="shared" si="271"/>
        <v>1.0198528715010069</v>
      </c>
      <c r="L135" s="16">
        <f t="shared" si="271"/>
        <v>0.95844413924195726</v>
      </c>
      <c r="M135" s="16">
        <f t="shared" si="271"/>
        <v>0.98731177731008701</v>
      </c>
      <c r="N135" s="16">
        <f t="shared" ref="N135:O135" si="276">N134</f>
        <v>1.0342794104085824</v>
      </c>
      <c r="O135" s="16">
        <f t="shared" si="276"/>
        <v>1</v>
      </c>
      <c r="P135" s="16">
        <f>IFERROR(INDEX('Model 2'!EMBLEMFac26,MATCH(H135,'Model 2'!$S$8:$S$129,0)),P134)</f>
        <v>1.4196885320146637</v>
      </c>
      <c r="Q135" s="16" t="e">
        <f>INDEX('Model 2'!EMBLEMFac9Fac18,MATCH(I135,'Model 2'!$A$133:$A$162,1),MATCH($D$4,'Model 2'!$C$132:$G$132,0))</f>
        <v>#N/A</v>
      </c>
      <c r="R135" s="16" t="e">
        <f t="shared" ref="R135" si="277">R134</f>
        <v>#N/A</v>
      </c>
      <c r="S135" s="16" t="e">
        <f t="shared" si="270"/>
        <v>#N/A</v>
      </c>
      <c r="U135" s="34">
        <f t="shared" si="164"/>
        <v>11</v>
      </c>
    </row>
    <row r="136" spans="7:21" x14ac:dyDescent="0.3">
      <c r="G136" s="18">
        <f t="shared" si="161"/>
        <v>91</v>
      </c>
      <c r="H136" s="5" t="s">
        <v>399</v>
      </c>
      <c r="I136" s="33" t="e">
        <f>IF('Model 2'!$B$168="C",$B$5*(1+'Model 2'!$B$167)^(U136-1),IF('Model 2'!$B$168="S",$B$5*(1+'Model 2'!$B$167*(U136-1)),$B$5))</f>
        <v>#N/A</v>
      </c>
      <c r="J136" s="16">
        <f t="shared" si="271"/>
        <v>0.67293831570653539</v>
      </c>
      <c r="K136" s="16">
        <f t="shared" si="271"/>
        <v>1.0198528715010069</v>
      </c>
      <c r="L136" s="16">
        <f t="shared" si="271"/>
        <v>0.95844413924195726</v>
      </c>
      <c r="M136" s="16">
        <f t="shared" si="271"/>
        <v>0.98731177731008701</v>
      </c>
      <c r="N136" s="16">
        <f t="shared" ref="N136:O136" si="278">N135</f>
        <v>1.0342794104085824</v>
      </c>
      <c r="O136" s="16">
        <f t="shared" si="278"/>
        <v>1</v>
      </c>
      <c r="P136" s="16">
        <f>IFERROR(INDEX('Model 2'!EMBLEMFac26,MATCH(H136,'Model 2'!$S$8:$S$129,0)),P135)</f>
        <v>1.4196885320146637</v>
      </c>
      <c r="Q136" s="16" t="e">
        <f>INDEX('Model 2'!EMBLEMFac9Fac18,MATCH(I136,'Model 2'!$A$133:$A$162,1),MATCH($D$4,'Model 2'!$C$132:$G$132,0))</f>
        <v>#N/A</v>
      </c>
      <c r="R136" s="16" t="e">
        <f t="shared" ref="R136" si="279">R135</f>
        <v>#N/A</v>
      </c>
      <c r="S136" s="16" t="e">
        <f t="shared" si="270"/>
        <v>#N/A</v>
      </c>
      <c r="U136" s="34">
        <f t="shared" si="164"/>
        <v>12</v>
      </c>
    </row>
    <row r="137" spans="7:21" x14ac:dyDescent="0.3">
      <c r="G137" s="18">
        <f t="shared" si="161"/>
        <v>91</v>
      </c>
      <c r="H137" s="5" t="s">
        <v>400</v>
      </c>
      <c r="I137" s="33" t="e">
        <f>IF('Model 2'!$B$168="C",$B$5*(1+'Model 2'!$B$167)^(U137-1),IF('Model 2'!$B$168="S",$B$5*(1+'Model 2'!$B$167*(U137-1)),$B$5))</f>
        <v>#N/A</v>
      </c>
      <c r="J137" s="16">
        <f t="shared" si="271"/>
        <v>0.67293831570653539</v>
      </c>
      <c r="K137" s="16">
        <f t="shared" si="271"/>
        <v>1.0198528715010069</v>
      </c>
      <c r="L137" s="16">
        <f t="shared" si="271"/>
        <v>0.95844413924195726</v>
      </c>
      <c r="M137" s="16">
        <f t="shared" si="271"/>
        <v>0.98731177731008701</v>
      </c>
      <c r="N137" s="16">
        <f t="shared" ref="N137:O137" si="280">N136</f>
        <v>1.0342794104085824</v>
      </c>
      <c r="O137" s="16">
        <f t="shared" si="280"/>
        <v>1</v>
      </c>
      <c r="P137" s="16">
        <f>IFERROR(INDEX('Model 2'!EMBLEMFac26,MATCH(H137,'Model 2'!$S$8:$S$129,0)),P136)</f>
        <v>1.4196885320146637</v>
      </c>
      <c r="Q137" s="16" t="e">
        <f>INDEX('Model 2'!EMBLEMFac9Fac18,MATCH(I137,'Model 2'!$A$133:$A$162,1),MATCH($D$4,'Model 2'!$C$132:$G$132,0))</f>
        <v>#N/A</v>
      </c>
      <c r="R137" s="16" t="e">
        <f t="shared" ref="R137" si="281">R136</f>
        <v>#N/A</v>
      </c>
      <c r="S137" s="16" t="e">
        <f t="shared" si="270"/>
        <v>#N/A</v>
      </c>
      <c r="U137" s="34">
        <f t="shared" si="164"/>
        <v>12</v>
      </c>
    </row>
    <row r="138" spans="7:21" x14ac:dyDescent="0.3">
      <c r="G138" s="18">
        <f t="shared" si="161"/>
        <v>91</v>
      </c>
      <c r="H138" s="5" t="s">
        <v>401</v>
      </c>
      <c r="I138" s="33" t="e">
        <f>IF('Model 2'!$B$168="C",$B$5*(1+'Model 2'!$B$167)^(U138-1),IF('Model 2'!$B$168="S",$B$5*(1+'Model 2'!$B$167*(U138-1)),$B$5))</f>
        <v>#N/A</v>
      </c>
      <c r="J138" s="16">
        <f t="shared" si="271"/>
        <v>0.67293831570653539</v>
      </c>
      <c r="K138" s="16">
        <f t="shared" si="271"/>
        <v>1.0198528715010069</v>
      </c>
      <c r="L138" s="16">
        <f t="shared" si="271"/>
        <v>0.95844413924195726</v>
      </c>
      <c r="M138" s="16">
        <f t="shared" si="271"/>
        <v>0.98731177731008701</v>
      </c>
      <c r="N138" s="16">
        <f t="shared" ref="N138:O138" si="282">N137</f>
        <v>1.0342794104085824</v>
      </c>
      <c r="O138" s="16">
        <f t="shared" si="282"/>
        <v>1</v>
      </c>
      <c r="P138" s="16">
        <f>IFERROR(INDEX('Model 2'!EMBLEMFac26,MATCH(H138,'Model 2'!$S$8:$S$129,0)),P137)</f>
        <v>1.4196885320146637</v>
      </c>
      <c r="Q138" s="16" t="e">
        <f>INDEX('Model 2'!EMBLEMFac9Fac18,MATCH(I138,'Model 2'!$A$133:$A$162,1),MATCH($D$4,'Model 2'!$C$132:$G$132,0))</f>
        <v>#N/A</v>
      </c>
      <c r="R138" s="16" t="e">
        <f t="shared" ref="R138" si="283">R137</f>
        <v>#N/A</v>
      </c>
      <c r="S138" s="16" t="e">
        <f t="shared" si="270"/>
        <v>#N/A</v>
      </c>
      <c r="U138" s="34">
        <f t="shared" si="164"/>
        <v>12</v>
      </c>
    </row>
    <row r="139" spans="7:21" x14ac:dyDescent="0.3">
      <c r="G139" s="18">
        <f t="shared" si="161"/>
        <v>91</v>
      </c>
      <c r="H139" s="5" t="s">
        <v>402</v>
      </c>
      <c r="I139" s="33" t="e">
        <f>IF('Model 2'!$B$168="C",$B$5*(1+'Model 2'!$B$167)^(U139-1),IF('Model 2'!$B$168="S",$B$5*(1+'Model 2'!$B$167*(U139-1)),$B$5))</f>
        <v>#N/A</v>
      </c>
      <c r="J139" s="16">
        <f t="shared" si="271"/>
        <v>0.67293831570653539</v>
      </c>
      <c r="K139" s="16">
        <f t="shared" si="271"/>
        <v>1.0198528715010069</v>
      </c>
      <c r="L139" s="16">
        <f t="shared" si="271"/>
        <v>0.95844413924195726</v>
      </c>
      <c r="M139" s="16">
        <f t="shared" si="271"/>
        <v>0.98731177731008701</v>
      </c>
      <c r="N139" s="16">
        <f t="shared" ref="N139:O139" si="284">N138</f>
        <v>1.0342794104085824</v>
      </c>
      <c r="O139" s="16">
        <f t="shared" si="284"/>
        <v>1</v>
      </c>
      <c r="P139" s="16">
        <f>IFERROR(INDEX('Model 2'!EMBLEMFac26,MATCH(H139,'Model 2'!$S$8:$S$129,0)),P138)</f>
        <v>1.4196885320146637</v>
      </c>
      <c r="Q139" s="16" t="e">
        <f>INDEX('Model 2'!EMBLEMFac9Fac18,MATCH(I139,'Model 2'!$A$133:$A$162,1),MATCH($D$4,'Model 2'!$C$132:$G$132,0))</f>
        <v>#N/A</v>
      </c>
      <c r="R139" s="16" t="e">
        <f t="shared" ref="R139" si="285">R138</f>
        <v>#N/A</v>
      </c>
      <c r="S139" s="16" t="e">
        <f t="shared" si="270"/>
        <v>#N/A</v>
      </c>
      <c r="U139" s="34">
        <f t="shared" si="164"/>
        <v>12</v>
      </c>
    </row>
    <row r="140" spans="7:21" x14ac:dyDescent="0.3">
      <c r="G140" s="18">
        <f t="shared" si="161"/>
        <v>91</v>
      </c>
      <c r="H140" s="5" t="s">
        <v>403</v>
      </c>
      <c r="I140" s="33" t="e">
        <f>IF('Model 2'!$B$168="C",$B$5*(1+'Model 2'!$B$167)^(U140-1),IF('Model 2'!$B$168="S",$B$5*(1+'Model 2'!$B$167*(U140-1)),$B$5))</f>
        <v>#N/A</v>
      </c>
      <c r="J140" s="16">
        <f t="shared" si="271"/>
        <v>0.67293831570653539</v>
      </c>
      <c r="K140" s="16">
        <f t="shared" si="271"/>
        <v>1.0198528715010069</v>
      </c>
      <c r="L140" s="16">
        <f t="shared" si="271"/>
        <v>0.95844413924195726</v>
      </c>
      <c r="M140" s="16">
        <f t="shared" si="271"/>
        <v>0.98731177731008701</v>
      </c>
      <c r="N140" s="16">
        <f t="shared" ref="N140:O140" si="286">N139</f>
        <v>1.0342794104085824</v>
      </c>
      <c r="O140" s="16">
        <f t="shared" si="286"/>
        <v>1</v>
      </c>
      <c r="P140" s="16">
        <f>IFERROR(INDEX('Model 2'!EMBLEMFac26,MATCH(H140,'Model 2'!$S$8:$S$129,0)),P139)</f>
        <v>1.4196885320146637</v>
      </c>
      <c r="Q140" s="16" t="e">
        <f>INDEX('Model 2'!EMBLEMFac9Fac18,MATCH(I140,'Model 2'!$A$133:$A$162,1),MATCH($D$4,'Model 2'!$C$132:$G$132,0))</f>
        <v>#N/A</v>
      </c>
      <c r="R140" s="16" t="e">
        <f t="shared" ref="R140" si="287">R139</f>
        <v>#N/A</v>
      </c>
      <c r="S140" s="16" t="e">
        <f t="shared" si="270"/>
        <v>#N/A</v>
      </c>
      <c r="U140" s="34">
        <f t="shared" si="164"/>
        <v>12</v>
      </c>
    </row>
    <row r="141" spans="7:21" x14ac:dyDescent="0.3">
      <c r="G141" s="18">
        <f t="shared" si="161"/>
        <v>91</v>
      </c>
      <c r="H141" s="5" t="s">
        <v>404</v>
      </c>
      <c r="I141" s="33" t="e">
        <f>IF('Model 2'!$B$168="C",$B$5*(1+'Model 2'!$B$167)^(U141-1),IF('Model 2'!$B$168="S",$B$5*(1+'Model 2'!$B$167*(U141-1)),$B$5))</f>
        <v>#N/A</v>
      </c>
      <c r="J141" s="16">
        <f t="shared" si="271"/>
        <v>0.67293831570653539</v>
      </c>
      <c r="K141" s="16">
        <f t="shared" si="271"/>
        <v>1.0198528715010069</v>
      </c>
      <c r="L141" s="16">
        <f t="shared" si="271"/>
        <v>0.95844413924195726</v>
      </c>
      <c r="M141" s="16">
        <f t="shared" si="271"/>
        <v>0.98731177731008701</v>
      </c>
      <c r="N141" s="16">
        <f t="shared" ref="N141:O141" si="288">N140</f>
        <v>1.0342794104085824</v>
      </c>
      <c r="O141" s="16">
        <f t="shared" si="288"/>
        <v>1</v>
      </c>
      <c r="P141" s="16">
        <f>IFERROR(INDEX('Model 2'!EMBLEMFac26,MATCH(H141,'Model 2'!$S$8:$S$129,0)),P140)</f>
        <v>1.4196885320146637</v>
      </c>
      <c r="Q141" s="16" t="e">
        <f>INDEX('Model 2'!EMBLEMFac9Fac18,MATCH(I141,'Model 2'!$A$133:$A$162,1),MATCH($D$4,'Model 2'!$C$132:$G$132,0))</f>
        <v>#N/A</v>
      </c>
      <c r="R141" s="16" t="e">
        <f t="shared" ref="R141" si="289">R140</f>
        <v>#N/A</v>
      </c>
      <c r="S141" s="16" t="e">
        <f t="shared" si="270"/>
        <v>#N/A</v>
      </c>
      <c r="U141" s="34">
        <f t="shared" si="164"/>
        <v>12</v>
      </c>
    </row>
    <row r="142" spans="7:21" x14ac:dyDescent="0.3">
      <c r="G142" s="18">
        <f t="shared" si="161"/>
        <v>91</v>
      </c>
      <c r="H142" s="5" t="s">
        <v>405</v>
      </c>
      <c r="I142" s="33" t="e">
        <f>IF('Model 2'!$B$168="C",$B$5*(1+'Model 2'!$B$167)^(U142-1),IF('Model 2'!$B$168="S",$B$5*(1+'Model 2'!$B$167*(U142-1)),$B$5))</f>
        <v>#N/A</v>
      </c>
      <c r="J142" s="16">
        <f t="shared" si="271"/>
        <v>0.67293831570653539</v>
      </c>
      <c r="K142" s="16">
        <f t="shared" si="271"/>
        <v>1.0198528715010069</v>
      </c>
      <c r="L142" s="16">
        <f t="shared" si="271"/>
        <v>0.95844413924195726</v>
      </c>
      <c r="M142" s="16">
        <f t="shared" si="271"/>
        <v>0.98731177731008701</v>
      </c>
      <c r="N142" s="16">
        <f t="shared" ref="N142:O142" si="290">N141</f>
        <v>1.0342794104085824</v>
      </c>
      <c r="O142" s="16">
        <f t="shared" si="290"/>
        <v>1</v>
      </c>
      <c r="P142" s="16">
        <f>IFERROR(INDEX('Model 2'!EMBLEMFac26,MATCH(H142,'Model 2'!$S$8:$S$129,0)),P141)</f>
        <v>1.4196885320146637</v>
      </c>
      <c r="Q142" s="16" t="e">
        <f>INDEX('Model 2'!EMBLEMFac9Fac18,MATCH(I142,'Model 2'!$A$133:$A$162,1),MATCH($D$4,'Model 2'!$C$132:$G$132,0))</f>
        <v>#N/A</v>
      </c>
      <c r="R142" s="16" t="e">
        <f t="shared" ref="R142" si="291">R141</f>
        <v>#N/A</v>
      </c>
      <c r="S142" s="16" t="e">
        <f t="shared" si="270"/>
        <v>#N/A</v>
      </c>
      <c r="U142" s="34">
        <f t="shared" si="164"/>
        <v>12</v>
      </c>
    </row>
    <row r="143" spans="7:21" x14ac:dyDescent="0.3">
      <c r="G143" s="18">
        <f t="shared" si="161"/>
        <v>91</v>
      </c>
      <c r="H143" s="5" t="s">
        <v>406</v>
      </c>
      <c r="I143" s="33" t="e">
        <f>IF('Model 2'!$B$168="C",$B$5*(1+'Model 2'!$B$167)^(U143-1),IF('Model 2'!$B$168="S",$B$5*(1+'Model 2'!$B$167*(U143-1)),$B$5))</f>
        <v>#N/A</v>
      </c>
      <c r="J143" s="16">
        <f t="shared" si="271"/>
        <v>0.67293831570653539</v>
      </c>
      <c r="K143" s="16">
        <f t="shared" si="271"/>
        <v>1.0198528715010069</v>
      </c>
      <c r="L143" s="16">
        <f t="shared" si="271"/>
        <v>0.95844413924195726</v>
      </c>
      <c r="M143" s="16">
        <f t="shared" si="271"/>
        <v>0.98731177731008701</v>
      </c>
      <c r="N143" s="16">
        <f t="shared" ref="N143:O143" si="292">N142</f>
        <v>1.0342794104085824</v>
      </c>
      <c r="O143" s="16">
        <f t="shared" si="292"/>
        <v>1</v>
      </c>
      <c r="P143" s="16">
        <f>IFERROR(INDEX('Model 2'!EMBLEMFac26,MATCH(H143,'Model 2'!$S$8:$S$129,0)),P142)</f>
        <v>1.4196885320146637</v>
      </c>
      <c r="Q143" s="16" t="e">
        <f>INDEX('Model 2'!EMBLEMFac9Fac18,MATCH(I143,'Model 2'!$A$133:$A$162,1),MATCH($D$4,'Model 2'!$C$132:$G$132,0))</f>
        <v>#N/A</v>
      </c>
      <c r="R143" s="16" t="e">
        <f t="shared" ref="R143" si="293">R142</f>
        <v>#N/A</v>
      </c>
      <c r="S143" s="16" t="e">
        <f t="shared" si="270"/>
        <v>#N/A</v>
      </c>
      <c r="U143" s="34">
        <f t="shared" si="164"/>
        <v>12</v>
      </c>
    </row>
    <row r="144" spans="7:21" x14ac:dyDescent="0.3">
      <c r="G144" s="18">
        <f t="shared" si="161"/>
        <v>91</v>
      </c>
      <c r="H144" s="5" t="s">
        <v>407</v>
      </c>
      <c r="I144" s="33" t="e">
        <f>IF('Model 2'!$B$168="C",$B$5*(1+'Model 2'!$B$167)^(U144-1),IF('Model 2'!$B$168="S",$B$5*(1+'Model 2'!$B$167*(U144-1)),$B$5))</f>
        <v>#N/A</v>
      </c>
      <c r="J144" s="16">
        <f t="shared" si="271"/>
        <v>0.67293831570653539</v>
      </c>
      <c r="K144" s="16">
        <f t="shared" si="271"/>
        <v>1.0198528715010069</v>
      </c>
      <c r="L144" s="16">
        <f t="shared" si="271"/>
        <v>0.95844413924195726</v>
      </c>
      <c r="M144" s="16">
        <f t="shared" si="271"/>
        <v>0.98731177731008701</v>
      </c>
      <c r="N144" s="16">
        <f t="shared" ref="N144:O144" si="294">N143</f>
        <v>1.0342794104085824</v>
      </c>
      <c r="O144" s="16">
        <f t="shared" si="294"/>
        <v>1</v>
      </c>
      <c r="P144" s="16">
        <f>IFERROR(INDEX('Model 2'!EMBLEMFac26,MATCH(H144,'Model 2'!$S$8:$S$129,0)),P143)</f>
        <v>1.4196885320146637</v>
      </c>
      <c r="Q144" s="16" t="e">
        <f>INDEX('Model 2'!EMBLEMFac9Fac18,MATCH(I144,'Model 2'!$A$133:$A$162,1),MATCH($D$4,'Model 2'!$C$132:$G$132,0))</f>
        <v>#N/A</v>
      </c>
      <c r="R144" s="16" t="e">
        <f t="shared" ref="R144" si="295">R143</f>
        <v>#N/A</v>
      </c>
      <c r="S144" s="16" t="e">
        <f t="shared" si="270"/>
        <v>#N/A</v>
      </c>
      <c r="U144" s="34">
        <f t="shared" si="164"/>
        <v>12</v>
      </c>
    </row>
    <row r="145" spans="7:21" x14ac:dyDescent="0.3">
      <c r="G145" s="18">
        <f t="shared" ref="G145:G208" si="296">G133+1</f>
        <v>91</v>
      </c>
      <c r="H145" s="5" t="s">
        <v>408</v>
      </c>
      <c r="I145" s="33" t="e">
        <f>IF('Model 2'!$B$168="C",$B$5*(1+'Model 2'!$B$167)^(U145-1),IF('Model 2'!$B$168="S",$B$5*(1+'Model 2'!$B$167*(U145-1)),$B$5))</f>
        <v>#N/A</v>
      </c>
      <c r="J145" s="16">
        <f t="shared" si="271"/>
        <v>0.67293831570653539</v>
      </c>
      <c r="K145" s="16">
        <f t="shared" si="271"/>
        <v>1.0198528715010069</v>
      </c>
      <c r="L145" s="16">
        <f t="shared" si="271"/>
        <v>0.95844413924195726</v>
      </c>
      <c r="M145" s="16">
        <f t="shared" si="271"/>
        <v>0.98731177731008701</v>
      </c>
      <c r="N145" s="16">
        <f t="shared" ref="N145:O145" si="297">N144</f>
        <v>1.0342794104085824</v>
      </c>
      <c r="O145" s="16">
        <f t="shared" si="297"/>
        <v>1</v>
      </c>
      <c r="P145" s="16">
        <f>IFERROR(INDEX('Model 2'!EMBLEMFac26,MATCH(H145,'Model 2'!$S$8:$S$129,0)),P144)</f>
        <v>1.4196885320146637</v>
      </c>
      <c r="Q145" s="16" t="e">
        <f>INDEX('Model 2'!EMBLEMFac9Fac18,MATCH(I145,'Model 2'!$A$133:$A$162,1),MATCH($D$4,'Model 2'!$C$132:$G$132,0))</f>
        <v>#N/A</v>
      </c>
      <c r="R145" s="16" t="e">
        <f t="shared" ref="R145" si="298">R144</f>
        <v>#N/A</v>
      </c>
      <c r="S145" s="16" t="e">
        <f t="shared" si="270"/>
        <v>#N/A</v>
      </c>
      <c r="U145" s="34">
        <f t="shared" ref="U145:U208" si="299">U133+1</f>
        <v>12</v>
      </c>
    </row>
    <row r="146" spans="7:21" x14ac:dyDescent="0.3">
      <c r="G146" s="18">
        <f t="shared" si="296"/>
        <v>91</v>
      </c>
      <c r="H146" s="5" t="s">
        <v>409</v>
      </c>
      <c r="I146" s="33" t="e">
        <f>IF('Model 2'!$B$168="C",$B$5*(1+'Model 2'!$B$167)^(U146-1),IF('Model 2'!$B$168="S",$B$5*(1+'Model 2'!$B$167*(U146-1)),$B$5))</f>
        <v>#N/A</v>
      </c>
      <c r="J146" s="16">
        <f t="shared" si="271"/>
        <v>0.67293831570653539</v>
      </c>
      <c r="K146" s="16">
        <f t="shared" si="271"/>
        <v>1.0198528715010069</v>
      </c>
      <c r="L146" s="16">
        <f t="shared" si="271"/>
        <v>0.95844413924195726</v>
      </c>
      <c r="M146" s="16">
        <f t="shared" si="271"/>
        <v>0.98731177731008701</v>
      </c>
      <c r="N146" s="16">
        <f t="shared" ref="N146:O146" si="300">N145</f>
        <v>1.0342794104085824</v>
      </c>
      <c r="O146" s="16">
        <f t="shared" si="300"/>
        <v>1</v>
      </c>
      <c r="P146" s="16">
        <f>IFERROR(INDEX('Model 2'!EMBLEMFac26,MATCH(H146,'Model 2'!$S$8:$S$129,0)),P145)</f>
        <v>1.4196885320146637</v>
      </c>
      <c r="Q146" s="16" t="e">
        <f>INDEX('Model 2'!EMBLEMFac9Fac18,MATCH(I146,'Model 2'!$A$133:$A$162,1),MATCH($D$4,'Model 2'!$C$132:$G$132,0))</f>
        <v>#N/A</v>
      </c>
      <c r="R146" s="16" t="e">
        <f t="shared" ref="R146" si="301">R145</f>
        <v>#N/A</v>
      </c>
      <c r="S146" s="16" t="e">
        <f t="shared" si="270"/>
        <v>#N/A</v>
      </c>
      <c r="U146" s="34">
        <f t="shared" si="299"/>
        <v>12</v>
      </c>
    </row>
    <row r="147" spans="7:21" x14ac:dyDescent="0.3">
      <c r="G147" s="18">
        <f t="shared" si="296"/>
        <v>91</v>
      </c>
      <c r="H147" s="5" t="s">
        <v>410</v>
      </c>
      <c r="I147" s="33" t="e">
        <f>IF('Model 2'!$B$168="C",$B$5*(1+'Model 2'!$B$167)^(U147-1),IF('Model 2'!$B$168="S",$B$5*(1+'Model 2'!$B$167*(U147-1)),$B$5))</f>
        <v>#N/A</v>
      </c>
      <c r="J147" s="16">
        <f t="shared" si="271"/>
        <v>0.67293831570653539</v>
      </c>
      <c r="K147" s="16">
        <f t="shared" si="271"/>
        <v>1.0198528715010069</v>
      </c>
      <c r="L147" s="16">
        <f t="shared" si="271"/>
        <v>0.95844413924195726</v>
      </c>
      <c r="M147" s="16">
        <f t="shared" si="271"/>
        <v>0.98731177731008701</v>
      </c>
      <c r="N147" s="16">
        <f t="shared" ref="N147:O147" si="302">N146</f>
        <v>1.0342794104085824</v>
      </c>
      <c r="O147" s="16">
        <f t="shared" si="302"/>
        <v>1</v>
      </c>
      <c r="P147" s="16">
        <f>IFERROR(INDEX('Model 2'!EMBLEMFac26,MATCH(H147,'Model 2'!$S$8:$S$129,0)),P146)</f>
        <v>1.4196885320146637</v>
      </c>
      <c r="Q147" s="16" t="e">
        <f>INDEX('Model 2'!EMBLEMFac9Fac18,MATCH(I147,'Model 2'!$A$133:$A$162,1),MATCH($D$4,'Model 2'!$C$132:$G$132,0))</f>
        <v>#N/A</v>
      </c>
      <c r="R147" s="16" t="e">
        <f t="shared" ref="R147" si="303">R146</f>
        <v>#N/A</v>
      </c>
      <c r="S147" s="16" t="e">
        <f t="shared" si="270"/>
        <v>#N/A</v>
      </c>
      <c r="U147" s="34">
        <f t="shared" si="299"/>
        <v>12</v>
      </c>
    </row>
    <row r="148" spans="7:21" x14ac:dyDescent="0.3">
      <c r="G148" s="18">
        <f t="shared" si="296"/>
        <v>92</v>
      </c>
      <c r="H148" s="5" t="s">
        <v>411</v>
      </c>
      <c r="I148" s="33" t="e">
        <f>IF('Model 2'!$B$168="C",$B$5*(1+'Model 2'!$B$167)^(U148-1),IF('Model 2'!$B$168="S",$B$5*(1+'Model 2'!$B$167*(U148-1)),$B$5))</f>
        <v>#N/A</v>
      </c>
      <c r="J148" s="16">
        <f t="shared" si="271"/>
        <v>0.67293831570653539</v>
      </c>
      <c r="K148" s="16">
        <f t="shared" si="271"/>
        <v>1.0198528715010069</v>
      </c>
      <c r="L148" s="16">
        <f t="shared" si="271"/>
        <v>0.95844413924195726</v>
      </c>
      <c r="M148" s="16">
        <f t="shared" si="271"/>
        <v>0.98731177731008701</v>
      </c>
      <c r="N148" s="16">
        <f t="shared" ref="N148:O148" si="304">N147</f>
        <v>1.0342794104085824</v>
      </c>
      <c r="O148" s="16">
        <f t="shared" si="304"/>
        <v>1</v>
      </c>
      <c r="P148" s="16">
        <f>IFERROR(INDEX('Model 2'!EMBLEMFac26,MATCH(H148,'Model 2'!$S$8:$S$129,0)),P147)</f>
        <v>1.4196885320146637</v>
      </c>
      <c r="Q148" s="16" t="e">
        <f>INDEX('Model 2'!EMBLEMFac9Fac18,MATCH(I148,'Model 2'!$A$133:$A$162,1),MATCH($D$4,'Model 2'!$C$132:$G$132,0))</f>
        <v>#N/A</v>
      </c>
      <c r="R148" s="16" t="e">
        <f t="shared" ref="R148" si="305">R147</f>
        <v>#N/A</v>
      </c>
      <c r="S148" s="16" t="e">
        <f t="shared" si="270"/>
        <v>#N/A</v>
      </c>
      <c r="U148" s="34">
        <f t="shared" si="299"/>
        <v>13</v>
      </c>
    </row>
    <row r="149" spans="7:21" x14ac:dyDescent="0.3">
      <c r="G149" s="18">
        <f t="shared" si="296"/>
        <v>92</v>
      </c>
      <c r="H149" s="5" t="s">
        <v>412</v>
      </c>
      <c r="I149" s="33" t="e">
        <f>IF('Model 2'!$B$168="C",$B$5*(1+'Model 2'!$B$167)^(U149-1),IF('Model 2'!$B$168="S",$B$5*(1+'Model 2'!$B$167*(U149-1)),$B$5))</f>
        <v>#N/A</v>
      </c>
      <c r="J149" s="16">
        <f t="shared" ref="J149:M164" si="306">J148</f>
        <v>0.67293831570653539</v>
      </c>
      <c r="K149" s="16">
        <f t="shared" si="306"/>
        <v>1.0198528715010069</v>
      </c>
      <c r="L149" s="16">
        <f t="shared" si="306"/>
        <v>0.95844413924195726</v>
      </c>
      <c r="M149" s="16">
        <f t="shared" si="306"/>
        <v>0.98731177731008701</v>
      </c>
      <c r="N149" s="16">
        <f t="shared" ref="N149:O149" si="307">N148</f>
        <v>1.0342794104085824</v>
      </c>
      <c r="O149" s="16">
        <f t="shared" si="307"/>
        <v>1</v>
      </c>
      <c r="P149" s="16">
        <f>IFERROR(INDEX('Model 2'!EMBLEMFac26,MATCH(H149,'Model 2'!$S$8:$S$129,0)),P148)</f>
        <v>1.4196885320146637</v>
      </c>
      <c r="Q149" s="16" t="e">
        <f>INDEX('Model 2'!EMBLEMFac9Fac18,MATCH(I149,'Model 2'!$A$133:$A$162,1),MATCH($D$4,'Model 2'!$C$132:$G$132,0))</f>
        <v>#N/A</v>
      </c>
      <c r="R149" s="16" t="e">
        <f t="shared" ref="R149" si="308">R148</f>
        <v>#N/A</v>
      </c>
      <c r="S149" s="16" t="e">
        <f t="shared" si="270"/>
        <v>#N/A</v>
      </c>
      <c r="U149" s="34">
        <f t="shared" si="299"/>
        <v>13</v>
      </c>
    </row>
    <row r="150" spans="7:21" x14ac:dyDescent="0.3">
      <c r="G150" s="18">
        <f t="shared" si="296"/>
        <v>92</v>
      </c>
      <c r="H150" s="5" t="s">
        <v>413</v>
      </c>
      <c r="I150" s="33" t="e">
        <f>IF('Model 2'!$B$168="C",$B$5*(1+'Model 2'!$B$167)^(U150-1),IF('Model 2'!$B$168="S",$B$5*(1+'Model 2'!$B$167*(U150-1)),$B$5))</f>
        <v>#N/A</v>
      </c>
      <c r="J150" s="16">
        <f t="shared" si="306"/>
        <v>0.67293831570653539</v>
      </c>
      <c r="K150" s="16">
        <f t="shared" si="306"/>
        <v>1.0198528715010069</v>
      </c>
      <c r="L150" s="16">
        <f t="shared" si="306"/>
        <v>0.95844413924195726</v>
      </c>
      <c r="M150" s="16">
        <f t="shared" si="306"/>
        <v>0.98731177731008701</v>
      </c>
      <c r="N150" s="16">
        <f t="shared" ref="N150:O150" si="309">N149</f>
        <v>1.0342794104085824</v>
      </c>
      <c r="O150" s="16">
        <f t="shared" si="309"/>
        <v>1</v>
      </c>
      <c r="P150" s="16">
        <f>IFERROR(INDEX('Model 2'!EMBLEMFac26,MATCH(H150,'Model 2'!$S$8:$S$129,0)),P149)</f>
        <v>1.4196885320146637</v>
      </c>
      <c r="Q150" s="16" t="e">
        <f>INDEX('Model 2'!EMBLEMFac9Fac18,MATCH(I150,'Model 2'!$A$133:$A$162,1),MATCH($D$4,'Model 2'!$C$132:$G$132,0))</f>
        <v>#N/A</v>
      </c>
      <c r="R150" s="16" t="e">
        <f t="shared" ref="R150" si="310">R149</f>
        <v>#N/A</v>
      </c>
      <c r="S150" s="16" t="e">
        <f t="shared" si="270"/>
        <v>#N/A</v>
      </c>
      <c r="U150" s="34">
        <f t="shared" si="299"/>
        <v>13</v>
      </c>
    </row>
    <row r="151" spans="7:21" x14ac:dyDescent="0.3">
      <c r="G151" s="18">
        <f t="shared" si="296"/>
        <v>92</v>
      </c>
      <c r="H151" s="5" t="s">
        <v>414</v>
      </c>
      <c r="I151" s="33" t="e">
        <f>IF('Model 2'!$B$168="C",$B$5*(1+'Model 2'!$B$167)^(U151-1),IF('Model 2'!$B$168="S",$B$5*(1+'Model 2'!$B$167*(U151-1)),$B$5))</f>
        <v>#N/A</v>
      </c>
      <c r="J151" s="16">
        <f t="shared" si="306"/>
        <v>0.67293831570653539</v>
      </c>
      <c r="K151" s="16">
        <f t="shared" si="306"/>
        <v>1.0198528715010069</v>
      </c>
      <c r="L151" s="16">
        <f t="shared" si="306"/>
        <v>0.95844413924195726</v>
      </c>
      <c r="M151" s="16">
        <f t="shared" si="306"/>
        <v>0.98731177731008701</v>
      </c>
      <c r="N151" s="16">
        <f t="shared" ref="N151:O151" si="311">N150</f>
        <v>1.0342794104085824</v>
      </c>
      <c r="O151" s="16">
        <f t="shared" si="311"/>
        <v>1</v>
      </c>
      <c r="P151" s="16">
        <f>IFERROR(INDEX('Model 2'!EMBLEMFac26,MATCH(H151,'Model 2'!$S$8:$S$129,0)),P150)</f>
        <v>1.4196885320146637</v>
      </c>
      <c r="Q151" s="16" t="e">
        <f>INDEX('Model 2'!EMBLEMFac9Fac18,MATCH(I151,'Model 2'!$A$133:$A$162,1),MATCH($D$4,'Model 2'!$C$132:$G$132,0))</f>
        <v>#N/A</v>
      </c>
      <c r="R151" s="16" t="e">
        <f t="shared" ref="R151" si="312">R150</f>
        <v>#N/A</v>
      </c>
      <c r="S151" s="16" t="e">
        <f t="shared" si="270"/>
        <v>#N/A</v>
      </c>
      <c r="U151" s="34">
        <f t="shared" si="299"/>
        <v>13</v>
      </c>
    </row>
    <row r="152" spans="7:21" x14ac:dyDescent="0.3">
      <c r="G152" s="18">
        <f t="shared" si="296"/>
        <v>92</v>
      </c>
      <c r="H152" s="5" t="s">
        <v>415</v>
      </c>
      <c r="I152" s="33" t="e">
        <f>IF('Model 2'!$B$168="C",$B$5*(1+'Model 2'!$B$167)^(U152-1),IF('Model 2'!$B$168="S",$B$5*(1+'Model 2'!$B$167*(U152-1)),$B$5))</f>
        <v>#N/A</v>
      </c>
      <c r="J152" s="16">
        <f t="shared" si="306"/>
        <v>0.67293831570653539</v>
      </c>
      <c r="K152" s="16">
        <f t="shared" si="306"/>
        <v>1.0198528715010069</v>
      </c>
      <c r="L152" s="16">
        <f t="shared" si="306"/>
        <v>0.95844413924195726</v>
      </c>
      <c r="M152" s="16">
        <f t="shared" si="306"/>
        <v>0.98731177731008701</v>
      </c>
      <c r="N152" s="16">
        <f t="shared" ref="N152:O152" si="313">N151</f>
        <v>1.0342794104085824</v>
      </c>
      <c r="O152" s="16">
        <f t="shared" si="313"/>
        <v>1</v>
      </c>
      <c r="P152" s="16">
        <f>IFERROR(INDEX('Model 2'!EMBLEMFac26,MATCH(H152,'Model 2'!$S$8:$S$129,0)),P151)</f>
        <v>1.4196885320146637</v>
      </c>
      <c r="Q152" s="16" t="e">
        <f>INDEX('Model 2'!EMBLEMFac9Fac18,MATCH(I152,'Model 2'!$A$133:$A$162,1),MATCH($D$4,'Model 2'!$C$132:$G$132,0))</f>
        <v>#N/A</v>
      </c>
      <c r="R152" s="16" t="e">
        <f t="shared" ref="R152" si="314">R151</f>
        <v>#N/A</v>
      </c>
      <c r="S152" s="16" t="e">
        <f t="shared" si="270"/>
        <v>#N/A</v>
      </c>
      <c r="U152" s="34">
        <f t="shared" si="299"/>
        <v>13</v>
      </c>
    </row>
    <row r="153" spans="7:21" x14ac:dyDescent="0.3">
      <c r="G153" s="18">
        <f t="shared" si="296"/>
        <v>92</v>
      </c>
      <c r="H153" s="5" t="s">
        <v>416</v>
      </c>
      <c r="I153" s="33" t="e">
        <f>IF('Model 2'!$B$168="C",$B$5*(1+'Model 2'!$B$167)^(U153-1),IF('Model 2'!$B$168="S",$B$5*(1+'Model 2'!$B$167*(U153-1)),$B$5))</f>
        <v>#N/A</v>
      </c>
      <c r="J153" s="16">
        <f t="shared" si="306"/>
        <v>0.67293831570653539</v>
      </c>
      <c r="K153" s="16">
        <f t="shared" si="306"/>
        <v>1.0198528715010069</v>
      </c>
      <c r="L153" s="16">
        <f t="shared" si="306"/>
        <v>0.95844413924195726</v>
      </c>
      <c r="M153" s="16">
        <f t="shared" si="306"/>
        <v>0.98731177731008701</v>
      </c>
      <c r="N153" s="16">
        <f t="shared" ref="N153:O153" si="315">N152</f>
        <v>1.0342794104085824</v>
      </c>
      <c r="O153" s="16">
        <f t="shared" si="315"/>
        <v>1</v>
      </c>
      <c r="P153" s="16">
        <f>IFERROR(INDEX('Model 2'!EMBLEMFac26,MATCH(H153,'Model 2'!$S$8:$S$129,0)),P152)</f>
        <v>1.4196885320146637</v>
      </c>
      <c r="Q153" s="16" t="e">
        <f>INDEX('Model 2'!EMBLEMFac9Fac18,MATCH(I153,'Model 2'!$A$133:$A$162,1),MATCH($D$4,'Model 2'!$C$132:$G$132,0))</f>
        <v>#N/A</v>
      </c>
      <c r="R153" s="16" t="e">
        <f t="shared" ref="R153" si="316">R152</f>
        <v>#N/A</v>
      </c>
      <c r="S153" s="16" t="e">
        <f t="shared" si="270"/>
        <v>#N/A</v>
      </c>
      <c r="U153" s="34">
        <f t="shared" si="299"/>
        <v>13</v>
      </c>
    </row>
    <row r="154" spans="7:21" x14ac:dyDescent="0.3">
      <c r="G154" s="18">
        <f t="shared" si="296"/>
        <v>92</v>
      </c>
      <c r="H154" s="5" t="s">
        <v>417</v>
      </c>
      <c r="I154" s="33" t="e">
        <f>IF('Model 2'!$B$168="C",$B$5*(1+'Model 2'!$B$167)^(U154-1),IF('Model 2'!$B$168="S",$B$5*(1+'Model 2'!$B$167*(U154-1)),$B$5))</f>
        <v>#N/A</v>
      </c>
      <c r="J154" s="16">
        <f t="shared" si="306"/>
        <v>0.67293831570653539</v>
      </c>
      <c r="K154" s="16">
        <f t="shared" si="306"/>
        <v>1.0198528715010069</v>
      </c>
      <c r="L154" s="16">
        <f t="shared" si="306"/>
        <v>0.95844413924195726</v>
      </c>
      <c r="M154" s="16">
        <f t="shared" si="306"/>
        <v>0.98731177731008701</v>
      </c>
      <c r="N154" s="16">
        <f t="shared" ref="N154:O154" si="317">N153</f>
        <v>1.0342794104085824</v>
      </c>
      <c r="O154" s="16">
        <f t="shared" si="317"/>
        <v>1</v>
      </c>
      <c r="P154" s="16">
        <f>IFERROR(INDEX('Model 2'!EMBLEMFac26,MATCH(H154,'Model 2'!$S$8:$S$129,0)),P153)</f>
        <v>1.4196885320146637</v>
      </c>
      <c r="Q154" s="16" t="e">
        <f>INDEX('Model 2'!EMBLEMFac9Fac18,MATCH(I154,'Model 2'!$A$133:$A$162,1),MATCH($D$4,'Model 2'!$C$132:$G$132,0))</f>
        <v>#N/A</v>
      </c>
      <c r="R154" s="16" t="e">
        <f t="shared" ref="R154" si="318">R153</f>
        <v>#N/A</v>
      </c>
      <c r="S154" s="16" t="e">
        <f t="shared" si="270"/>
        <v>#N/A</v>
      </c>
      <c r="U154" s="34">
        <f t="shared" si="299"/>
        <v>13</v>
      </c>
    </row>
    <row r="155" spans="7:21" x14ac:dyDescent="0.3">
      <c r="G155" s="18">
        <f t="shared" si="296"/>
        <v>92</v>
      </c>
      <c r="H155" s="5" t="s">
        <v>418</v>
      </c>
      <c r="I155" s="33" t="e">
        <f>IF('Model 2'!$B$168="C",$B$5*(1+'Model 2'!$B$167)^(U155-1),IF('Model 2'!$B$168="S",$B$5*(1+'Model 2'!$B$167*(U155-1)),$B$5))</f>
        <v>#N/A</v>
      </c>
      <c r="J155" s="16">
        <f t="shared" si="306"/>
        <v>0.67293831570653539</v>
      </c>
      <c r="K155" s="16">
        <f t="shared" si="306"/>
        <v>1.0198528715010069</v>
      </c>
      <c r="L155" s="16">
        <f t="shared" si="306"/>
        <v>0.95844413924195726</v>
      </c>
      <c r="M155" s="16">
        <f t="shared" si="306"/>
        <v>0.98731177731008701</v>
      </c>
      <c r="N155" s="16">
        <f t="shared" ref="N155:O155" si="319">N154</f>
        <v>1.0342794104085824</v>
      </c>
      <c r="O155" s="16">
        <f t="shared" si="319"/>
        <v>1</v>
      </c>
      <c r="P155" s="16">
        <f>IFERROR(INDEX('Model 2'!EMBLEMFac26,MATCH(H155,'Model 2'!$S$8:$S$129,0)),P154)</f>
        <v>1.4196885320146637</v>
      </c>
      <c r="Q155" s="16" t="e">
        <f>INDEX('Model 2'!EMBLEMFac9Fac18,MATCH(I155,'Model 2'!$A$133:$A$162,1),MATCH($D$4,'Model 2'!$C$132:$G$132,0))</f>
        <v>#N/A</v>
      </c>
      <c r="R155" s="16" t="e">
        <f t="shared" ref="R155" si="320">R154</f>
        <v>#N/A</v>
      </c>
      <c r="S155" s="16" t="e">
        <f t="shared" si="270"/>
        <v>#N/A</v>
      </c>
      <c r="U155" s="34">
        <f t="shared" si="299"/>
        <v>13</v>
      </c>
    </row>
    <row r="156" spans="7:21" x14ac:dyDescent="0.3">
      <c r="G156" s="18">
        <f t="shared" si="296"/>
        <v>92</v>
      </c>
      <c r="H156" s="5" t="s">
        <v>419</v>
      </c>
      <c r="I156" s="33" t="e">
        <f>IF('Model 2'!$B$168="C",$B$5*(1+'Model 2'!$B$167)^(U156-1),IF('Model 2'!$B$168="S",$B$5*(1+'Model 2'!$B$167*(U156-1)),$B$5))</f>
        <v>#N/A</v>
      </c>
      <c r="J156" s="16">
        <f t="shared" si="306"/>
        <v>0.67293831570653539</v>
      </c>
      <c r="K156" s="16">
        <f t="shared" si="306"/>
        <v>1.0198528715010069</v>
      </c>
      <c r="L156" s="16">
        <f t="shared" si="306"/>
        <v>0.95844413924195726</v>
      </c>
      <c r="M156" s="16">
        <f t="shared" si="306"/>
        <v>0.98731177731008701</v>
      </c>
      <c r="N156" s="16">
        <f t="shared" ref="N156:O156" si="321">N155</f>
        <v>1.0342794104085824</v>
      </c>
      <c r="O156" s="16">
        <f t="shared" si="321"/>
        <v>1</v>
      </c>
      <c r="P156" s="16">
        <f>IFERROR(INDEX('Model 2'!EMBLEMFac26,MATCH(H156,'Model 2'!$S$8:$S$129,0)),P155)</f>
        <v>1.4196885320146637</v>
      </c>
      <c r="Q156" s="16" t="e">
        <f>INDEX('Model 2'!EMBLEMFac9Fac18,MATCH(I156,'Model 2'!$A$133:$A$162,1),MATCH($D$4,'Model 2'!$C$132:$G$132,0))</f>
        <v>#N/A</v>
      </c>
      <c r="R156" s="16" t="e">
        <f t="shared" ref="R156" si="322">R155</f>
        <v>#N/A</v>
      </c>
      <c r="S156" s="16" t="e">
        <f t="shared" si="270"/>
        <v>#N/A</v>
      </c>
      <c r="U156" s="34">
        <f t="shared" si="299"/>
        <v>13</v>
      </c>
    </row>
    <row r="157" spans="7:21" x14ac:dyDescent="0.3">
      <c r="G157" s="18">
        <f t="shared" si="296"/>
        <v>92</v>
      </c>
      <c r="H157" s="5" t="s">
        <v>420</v>
      </c>
      <c r="I157" s="33" t="e">
        <f>IF('Model 2'!$B$168="C",$B$5*(1+'Model 2'!$B$167)^(U157-1),IF('Model 2'!$B$168="S",$B$5*(1+'Model 2'!$B$167*(U157-1)),$B$5))</f>
        <v>#N/A</v>
      </c>
      <c r="J157" s="16">
        <f t="shared" si="306"/>
        <v>0.67293831570653539</v>
      </c>
      <c r="K157" s="16">
        <f t="shared" si="306"/>
        <v>1.0198528715010069</v>
      </c>
      <c r="L157" s="16">
        <f t="shared" si="306"/>
        <v>0.95844413924195726</v>
      </c>
      <c r="M157" s="16">
        <f t="shared" si="306"/>
        <v>0.98731177731008701</v>
      </c>
      <c r="N157" s="16">
        <f t="shared" ref="N157:O157" si="323">N156</f>
        <v>1.0342794104085824</v>
      </c>
      <c r="O157" s="16">
        <f t="shared" si="323"/>
        <v>1</v>
      </c>
      <c r="P157" s="16">
        <f>IFERROR(INDEX('Model 2'!EMBLEMFac26,MATCH(H157,'Model 2'!$S$8:$S$129,0)),P156)</f>
        <v>1.4196885320146637</v>
      </c>
      <c r="Q157" s="16" t="e">
        <f>INDEX('Model 2'!EMBLEMFac9Fac18,MATCH(I157,'Model 2'!$A$133:$A$162,1),MATCH($D$4,'Model 2'!$C$132:$G$132,0))</f>
        <v>#N/A</v>
      </c>
      <c r="R157" s="16" t="e">
        <f t="shared" ref="R157" si="324">R156</f>
        <v>#N/A</v>
      </c>
      <c r="S157" s="16" t="e">
        <f t="shared" si="270"/>
        <v>#N/A</v>
      </c>
      <c r="U157" s="34">
        <f t="shared" si="299"/>
        <v>13</v>
      </c>
    </row>
    <row r="158" spans="7:21" x14ac:dyDescent="0.3">
      <c r="G158" s="18">
        <f t="shared" si="296"/>
        <v>92</v>
      </c>
      <c r="H158" s="5" t="s">
        <v>421</v>
      </c>
      <c r="I158" s="33" t="e">
        <f>IF('Model 2'!$B$168="C",$B$5*(1+'Model 2'!$B$167)^(U158-1),IF('Model 2'!$B$168="S",$B$5*(1+'Model 2'!$B$167*(U158-1)),$B$5))</f>
        <v>#N/A</v>
      </c>
      <c r="J158" s="16">
        <f t="shared" si="306"/>
        <v>0.67293831570653539</v>
      </c>
      <c r="K158" s="16">
        <f t="shared" si="306"/>
        <v>1.0198528715010069</v>
      </c>
      <c r="L158" s="16">
        <f t="shared" si="306"/>
        <v>0.95844413924195726</v>
      </c>
      <c r="M158" s="16">
        <f t="shared" si="306"/>
        <v>0.98731177731008701</v>
      </c>
      <c r="N158" s="16">
        <f t="shared" ref="N158:O158" si="325">N157</f>
        <v>1.0342794104085824</v>
      </c>
      <c r="O158" s="16">
        <f t="shared" si="325"/>
        <v>1</v>
      </c>
      <c r="P158" s="16">
        <f>IFERROR(INDEX('Model 2'!EMBLEMFac26,MATCH(H158,'Model 2'!$S$8:$S$129,0)),P157)</f>
        <v>1.4196885320146637</v>
      </c>
      <c r="Q158" s="16" t="e">
        <f>INDEX('Model 2'!EMBLEMFac9Fac18,MATCH(I158,'Model 2'!$A$133:$A$162,1),MATCH($D$4,'Model 2'!$C$132:$G$132,0))</f>
        <v>#N/A</v>
      </c>
      <c r="R158" s="16" t="e">
        <f t="shared" ref="R158" si="326">R157</f>
        <v>#N/A</v>
      </c>
      <c r="S158" s="16" t="e">
        <f t="shared" si="270"/>
        <v>#N/A</v>
      </c>
      <c r="U158" s="34">
        <f t="shared" si="299"/>
        <v>13</v>
      </c>
    </row>
    <row r="159" spans="7:21" x14ac:dyDescent="0.3">
      <c r="G159" s="18">
        <f t="shared" si="296"/>
        <v>92</v>
      </c>
      <c r="H159" s="5" t="s">
        <v>422</v>
      </c>
      <c r="I159" s="33" t="e">
        <f>IF('Model 2'!$B$168="C",$B$5*(1+'Model 2'!$B$167)^(U159-1),IF('Model 2'!$B$168="S",$B$5*(1+'Model 2'!$B$167*(U159-1)),$B$5))</f>
        <v>#N/A</v>
      </c>
      <c r="J159" s="16">
        <f t="shared" si="306"/>
        <v>0.67293831570653539</v>
      </c>
      <c r="K159" s="16">
        <f t="shared" si="306"/>
        <v>1.0198528715010069</v>
      </c>
      <c r="L159" s="16">
        <f t="shared" si="306"/>
        <v>0.95844413924195726</v>
      </c>
      <c r="M159" s="16">
        <f t="shared" si="306"/>
        <v>0.98731177731008701</v>
      </c>
      <c r="N159" s="16">
        <f t="shared" ref="N159:O159" si="327">N158</f>
        <v>1.0342794104085824</v>
      </c>
      <c r="O159" s="16">
        <f t="shared" si="327"/>
        <v>1</v>
      </c>
      <c r="P159" s="16">
        <f>IFERROR(INDEX('Model 2'!EMBLEMFac26,MATCH(H159,'Model 2'!$S$8:$S$129,0)),P158)</f>
        <v>1.4196885320146637</v>
      </c>
      <c r="Q159" s="16" t="e">
        <f>INDEX('Model 2'!EMBLEMFac9Fac18,MATCH(I159,'Model 2'!$A$133:$A$162,1),MATCH($D$4,'Model 2'!$C$132:$G$132,0))</f>
        <v>#N/A</v>
      </c>
      <c r="R159" s="16" t="e">
        <f t="shared" ref="R159" si="328">R158</f>
        <v>#N/A</v>
      </c>
      <c r="S159" s="16" t="e">
        <f t="shared" si="270"/>
        <v>#N/A</v>
      </c>
      <c r="U159" s="34">
        <f t="shared" si="299"/>
        <v>13</v>
      </c>
    </row>
    <row r="160" spans="7:21" x14ac:dyDescent="0.3">
      <c r="G160" s="18">
        <f t="shared" si="296"/>
        <v>93</v>
      </c>
      <c r="H160" s="5" t="s">
        <v>423</v>
      </c>
      <c r="I160" s="33" t="e">
        <f>IF('Model 2'!$B$168="C",$B$5*(1+'Model 2'!$B$167)^(U160-1),IF('Model 2'!$B$168="S",$B$5*(1+'Model 2'!$B$167*(U160-1)),$B$5))</f>
        <v>#N/A</v>
      </c>
      <c r="J160" s="16">
        <f t="shared" si="306"/>
        <v>0.67293831570653539</v>
      </c>
      <c r="K160" s="16">
        <f t="shared" si="306"/>
        <v>1.0198528715010069</v>
      </c>
      <c r="L160" s="16">
        <f t="shared" si="306"/>
        <v>0.95844413924195726</v>
      </c>
      <c r="M160" s="16">
        <f t="shared" si="306"/>
        <v>0.98731177731008701</v>
      </c>
      <c r="N160" s="16">
        <f t="shared" ref="N160:O160" si="329">N159</f>
        <v>1.0342794104085824</v>
      </c>
      <c r="O160" s="16">
        <f t="shared" si="329"/>
        <v>1</v>
      </c>
      <c r="P160" s="16">
        <f>IFERROR(INDEX('Model 2'!EMBLEMFac26,MATCH(H160,'Model 2'!$S$8:$S$129,0)),P159)</f>
        <v>1.4196885320146637</v>
      </c>
      <c r="Q160" s="16" t="e">
        <f>INDEX('Model 2'!EMBLEMFac9Fac18,MATCH(I160,'Model 2'!$A$133:$A$162,1),MATCH($D$4,'Model 2'!$C$132:$G$132,0))</f>
        <v>#N/A</v>
      </c>
      <c r="R160" s="16" t="e">
        <f t="shared" ref="R160" si="330">R159</f>
        <v>#N/A</v>
      </c>
      <c r="S160" s="16" t="e">
        <f t="shared" si="270"/>
        <v>#N/A</v>
      </c>
      <c r="U160" s="34">
        <f t="shared" si="299"/>
        <v>14</v>
      </c>
    </row>
    <row r="161" spans="7:21" x14ac:dyDescent="0.3">
      <c r="G161" s="18">
        <f t="shared" si="296"/>
        <v>93</v>
      </c>
      <c r="H161" s="5" t="s">
        <v>424</v>
      </c>
      <c r="I161" s="33" t="e">
        <f>IF('Model 2'!$B$168="C",$B$5*(1+'Model 2'!$B$167)^(U161-1),IF('Model 2'!$B$168="S",$B$5*(1+'Model 2'!$B$167*(U161-1)),$B$5))</f>
        <v>#N/A</v>
      </c>
      <c r="J161" s="16">
        <f t="shared" si="306"/>
        <v>0.67293831570653539</v>
      </c>
      <c r="K161" s="16">
        <f t="shared" si="306"/>
        <v>1.0198528715010069</v>
      </c>
      <c r="L161" s="16">
        <f t="shared" si="306"/>
        <v>0.95844413924195726</v>
      </c>
      <c r="M161" s="16">
        <f t="shared" si="306"/>
        <v>0.98731177731008701</v>
      </c>
      <c r="N161" s="16">
        <f t="shared" ref="N161:O161" si="331">N160</f>
        <v>1.0342794104085824</v>
      </c>
      <c r="O161" s="16">
        <f t="shared" si="331"/>
        <v>1</v>
      </c>
      <c r="P161" s="16">
        <f>IFERROR(INDEX('Model 2'!EMBLEMFac26,MATCH(H161,'Model 2'!$S$8:$S$129,0)),P160)</f>
        <v>1.4196885320146637</v>
      </c>
      <c r="Q161" s="16" t="e">
        <f>INDEX('Model 2'!EMBLEMFac9Fac18,MATCH(I161,'Model 2'!$A$133:$A$162,1),MATCH($D$4,'Model 2'!$C$132:$G$132,0))</f>
        <v>#N/A</v>
      </c>
      <c r="R161" s="16" t="e">
        <f t="shared" ref="R161" si="332">R160</f>
        <v>#N/A</v>
      </c>
      <c r="S161" s="16" t="e">
        <f t="shared" si="270"/>
        <v>#N/A</v>
      </c>
      <c r="U161" s="34">
        <f t="shared" si="299"/>
        <v>14</v>
      </c>
    </row>
    <row r="162" spans="7:21" x14ac:dyDescent="0.3">
      <c r="G162" s="18">
        <f t="shared" si="296"/>
        <v>93</v>
      </c>
      <c r="H162" s="5" t="s">
        <v>425</v>
      </c>
      <c r="I162" s="33" t="e">
        <f>IF('Model 2'!$B$168="C",$B$5*(1+'Model 2'!$B$167)^(U162-1),IF('Model 2'!$B$168="S",$B$5*(1+'Model 2'!$B$167*(U162-1)),$B$5))</f>
        <v>#N/A</v>
      </c>
      <c r="J162" s="16">
        <f t="shared" si="306"/>
        <v>0.67293831570653539</v>
      </c>
      <c r="K162" s="16">
        <f t="shared" si="306"/>
        <v>1.0198528715010069</v>
      </c>
      <c r="L162" s="16">
        <f t="shared" si="306"/>
        <v>0.95844413924195726</v>
      </c>
      <c r="M162" s="16">
        <f t="shared" si="306"/>
        <v>0.98731177731008701</v>
      </c>
      <c r="N162" s="16">
        <f t="shared" ref="N162:O162" si="333">N161</f>
        <v>1.0342794104085824</v>
      </c>
      <c r="O162" s="16">
        <f t="shared" si="333"/>
        <v>1</v>
      </c>
      <c r="P162" s="16">
        <f>IFERROR(INDEX('Model 2'!EMBLEMFac26,MATCH(H162,'Model 2'!$S$8:$S$129,0)),P161)</f>
        <v>1.4196885320146637</v>
      </c>
      <c r="Q162" s="16" t="e">
        <f>INDEX('Model 2'!EMBLEMFac9Fac18,MATCH(I162,'Model 2'!$A$133:$A$162,1),MATCH($D$4,'Model 2'!$C$132:$G$132,0))</f>
        <v>#N/A</v>
      </c>
      <c r="R162" s="16" t="e">
        <f t="shared" ref="R162" si="334">R161</f>
        <v>#N/A</v>
      </c>
      <c r="S162" s="16" t="e">
        <f t="shared" si="270"/>
        <v>#N/A</v>
      </c>
      <c r="U162" s="34">
        <f t="shared" si="299"/>
        <v>14</v>
      </c>
    </row>
    <row r="163" spans="7:21" x14ac:dyDescent="0.3">
      <c r="G163" s="18">
        <f t="shared" si="296"/>
        <v>93</v>
      </c>
      <c r="H163" s="5" t="s">
        <v>426</v>
      </c>
      <c r="I163" s="33" t="e">
        <f>IF('Model 2'!$B$168="C",$B$5*(1+'Model 2'!$B$167)^(U163-1),IF('Model 2'!$B$168="S",$B$5*(1+'Model 2'!$B$167*(U163-1)),$B$5))</f>
        <v>#N/A</v>
      </c>
      <c r="J163" s="16">
        <f t="shared" si="306"/>
        <v>0.67293831570653539</v>
      </c>
      <c r="K163" s="16">
        <f t="shared" si="306"/>
        <v>1.0198528715010069</v>
      </c>
      <c r="L163" s="16">
        <f t="shared" si="306"/>
        <v>0.95844413924195726</v>
      </c>
      <c r="M163" s="16">
        <f t="shared" si="306"/>
        <v>0.98731177731008701</v>
      </c>
      <c r="N163" s="16">
        <f t="shared" ref="N163:O163" si="335">N162</f>
        <v>1.0342794104085824</v>
      </c>
      <c r="O163" s="16">
        <f t="shared" si="335"/>
        <v>1</v>
      </c>
      <c r="P163" s="16">
        <f>IFERROR(INDEX('Model 2'!EMBLEMFac26,MATCH(H163,'Model 2'!$S$8:$S$129,0)),P162)</f>
        <v>1.4196885320146637</v>
      </c>
      <c r="Q163" s="16" t="e">
        <f>INDEX('Model 2'!EMBLEMFac9Fac18,MATCH(I163,'Model 2'!$A$133:$A$162,1),MATCH($D$4,'Model 2'!$C$132:$G$132,0))</f>
        <v>#N/A</v>
      </c>
      <c r="R163" s="16" t="e">
        <f t="shared" ref="R163" si="336">R162</f>
        <v>#N/A</v>
      </c>
      <c r="S163" s="16" t="e">
        <f t="shared" si="270"/>
        <v>#N/A</v>
      </c>
      <c r="U163" s="34">
        <f t="shared" si="299"/>
        <v>14</v>
      </c>
    </row>
    <row r="164" spans="7:21" x14ac:dyDescent="0.3">
      <c r="G164" s="18">
        <f t="shared" si="296"/>
        <v>93</v>
      </c>
      <c r="H164" s="5" t="s">
        <v>427</v>
      </c>
      <c r="I164" s="33" t="e">
        <f>IF('Model 2'!$B$168="C",$B$5*(1+'Model 2'!$B$167)^(U164-1),IF('Model 2'!$B$168="S",$B$5*(1+'Model 2'!$B$167*(U164-1)),$B$5))</f>
        <v>#N/A</v>
      </c>
      <c r="J164" s="16">
        <f t="shared" si="306"/>
        <v>0.67293831570653539</v>
      </c>
      <c r="K164" s="16">
        <f t="shared" si="306"/>
        <v>1.0198528715010069</v>
      </c>
      <c r="L164" s="16">
        <f t="shared" si="306"/>
        <v>0.95844413924195726</v>
      </c>
      <c r="M164" s="16">
        <f t="shared" si="306"/>
        <v>0.98731177731008701</v>
      </c>
      <c r="N164" s="16">
        <f t="shared" ref="N164:O164" si="337">N163</f>
        <v>1.0342794104085824</v>
      </c>
      <c r="O164" s="16">
        <f t="shared" si="337"/>
        <v>1</v>
      </c>
      <c r="P164" s="16">
        <f>IFERROR(INDEX('Model 2'!EMBLEMFac26,MATCH(H164,'Model 2'!$S$8:$S$129,0)),P163)</f>
        <v>1.4196885320146637</v>
      </c>
      <c r="Q164" s="16" t="e">
        <f>INDEX('Model 2'!EMBLEMFac9Fac18,MATCH(I164,'Model 2'!$A$133:$A$162,1),MATCH($D$4,'Model 2'!$C$132:$G$132,0))</f>
        <v>#N/A</v>
      </c>
      <c r="R164" s="16" t="e">
        <f t="shared" ref="R164" si="338">R163</f>
        <v>#N/A</v>
      </c>
      <c r="S164" s="16" t="e">
        <f t="shared" si="270"/>
        <v>#N/A</v>
      </c>
      <c r="U164" s="34">
        <f t="shared" si="299"/>
        <v>14</v>
      </c>
    </row>
    <row r="165" spans="7:21" x14ac:dyDescent="0.3">
      <c r="G165" s="18">
        <f t="shared" si="296"/>
        <v>93</v>
      </c>
      <c r="H165" s="5" t="s">
        <v>428</v>
      </c>
      <c r="I165" s="33" t="e">
        <f>IF('Model 2'!$B$168="C",$B$5*(1+'Model 2'!$B$167)^(U165-1),IF('Model 2'!$B$168="S",$B$5*(1+'Model 2'!$B$167*(U165-1)),$B$5))</f>
        <v>#N/A</v>
      </c>
      <c r="J165" s="16">
        <f t="shared" ref="J165:M180" si="339">J164</f>
        <v>0.67293831570653539</v>
      </c>
      <c r="K165" s="16">
        <f t="shared" si="339"/>
        <v>1.0198528715010069</v>
      </c>
      <c r="L165" s="16">
        <f t="shared" si="339"/>
        <v>0.95844413924195726</v>
      </c>
      <c r="M165" s="16">
        <f t="shared" si="339"/>
        <v>0.98731177731008701</v>
      </c>
      <c r="N165" s="16">
        <f t="shared" ref="N165:O165" si="340">N164</f>
        <v>1.0342794104085824</v>
      </c>
      <c r="O165" s="16">
        <f t="shared" si="340"/>
        <v>1</v>
      </c>
      <c r="P165" s="16">
        <f>IFERROR(INDEX('Model 2'!EMBLEMFac26,MATCH(H165,'Model 2'!$S$8:$S$129,0)),P164)</f>
        <v>1.4196885320146637</v>
      </c>
      <c r="Q165" s="16" t="e">
        <f>INDEX('Model 2'!EMBLEMFac9Fac18,MATCH(I165,'Model 2'!$A$133:$A$162,1),MATCH($D$4,'Model 2'!$C$132:$G$132,0))</f>
        <v>#N/A</v>
      </c>
      <c r="R165" s="16" t="e">
        <f t="shared" ref="R165" si="341">R164</f>
        <v>#N/A</v>
      </c>
      <c r="S165" s="16" t="e">
        <f t="shared" si="270"/>
        <v>#N/A</v>
      </c>
      <c r="U165" s="34">
        <f t="shared" si="299"/>
        <v>14</v>
      </c>
    </row>
    <row r="166" spans="7:21" x14ac:dyDescent="0.3">
      <c r="G166" s="18">
        <f t="shared" si="296"/>
        <v>93</v>
      </c>
      <c r="H166" s="5" t="s">
        <v>429</v>
      </c>
      <c r="I166" s="33" t="e">
        <f>IF('Model 2'!$B$168="C",$B$5*(1+'Model 2'!$B$167)^(U166-1),IF('Model 2'!$B$168="S",$B$5*(1+'Model 2'!$B$167*(U166-1)),$B$5))</f>
        <v>#N/A</v>
      </c>
      <c r="J166" s="16">
        <f t="shared" si="339"/>
        <v>0.67293831570653539</v>
      </c>
      <c r="K166" s="16">
        <f t="shared" si="339"/>
        <v>1.0198528715010069</v>
      </c>
      <c r="L166" s="16">
        <f t="shared" si="339"/>
        <v>0.95844413924195726</v>
      </c>
      <c r="M166" s="16">
        <f t="shared" si="339"/>
        <v>0.98731177731008701</v>
      </c>
      <c r="N166" s="16">
        <f t="shared" ref="N166:O166" si="342">N165</f>
        <v>1.0342794104085824</v>
      </c>
      <c r="O166" s="16">
        <f t="shared" si="342"/>
        <v>1</v>
      </c>
      <c r="P166" s="16">
        <f>IFERROR(INDEX('Model 2'!EMBLEMFac26,MATCH(H166,'Model 2'!$S$8:$S$129,0)),P165)</f>
        <v>1.4196885320146637</v>
      </c>
      <c r="Q166" s="16" t="e">
        <f>INDEX('Model 2'!EMBLEMFac9Fac18,MATCH(I166,'Model 2'!$A$133:$A$162,1),MATCH($D$4,'Model 2'!$C$132:$G$132,0))</f>
        <v>#N/A</v>
      </c>
      <c r="R166" s="16" t="e">
        <f t="shared" ref="R166" si="343">R165</f>
        <v>#N/A</v>
      </c>
      <c r="S166" s="16" t="e">
        <f t="shared" si="270"/>
        <v>#N/A</v>
      </c>
      <c r="U166" s="34">
        <f t="shared" si="299"/>
        <v>14</v>
      </c>
    </row>
    <row r="167" spans="7:21" x14ac:dyDescent="0.3">
      <c r="G167" s="18">
        <f t="shared" si="296"/>
        <v>93</v>
      </c>
      <c r="H167" s="5" t="s">
        <v>430</v>
      </c>
      <c r="I167" s="33" t="e">
        <f>IF('Model 2'!$B$168="C",$B$5*(1+'Model 2'!$B$167)^(U167-1),IF('Model 2'!$B$168="S",$B$5*(1+'Model 2'!$B$167*(U167-1)),$B$5))</f>
        <v>#N/A</v>
      </c>
      <c r="J167" s="16">
        <f t="shared" si="339"/>
        <v>0.67293831570653539</v>
      </c>
      <c r="K167" s="16">
        <f t="shared" si="339"/>
        <v>1.0198528715010069</v>
      </c>
      <c r="L167" s="16">
        <f t="shared" si="339"/>
        <v>0.95844413924195726</v>
      </c>
      <c r="M167" s="16">
        <f t="shared" si="339"/>
        <v>0.98731177731008701</v>
      </c>
      <c r="N167" s="16">
        <f t="shared" ref="N167:O167" si="344">N166</f>
        <v>1.0342794104085824</v>
      </c>
      <c r="O167" s="16">
        <f t="shared" si="344"/>
        <v>1</v>
      </c>
      <c r="P167" s="16">
        <f>IFERROR(INDEX('Model 2'!EMBLEMFac26,MATCH(H167,'Model 2'!$S$8:$S$129,0)),P166)</f>
        <v>1.4196885320146637</v>
      </c>
      <c r="Q167" s="16" t="e">
        <f>INDEX('Model 2'!EMBLEMFac9Fac18,MATCH(I167,'Model 2'!$A$133:$A$162,1),MATCH($D$4,'Model 2'!$C$132:$G$132,0))</f>
        <v>#N/A</v>
      </c>
      <c r="R167" s="16" t="e">
        <f t="shared" ref="R167" si="345">R166</f>
        <v>#N/A</v>
      </c>
      <c r="S167" s="16" t="e">
        <f t="shared" si="270"/>
        <v>#N/A</v>
      </c>
      <c r="U167" s="34">
        <f t="shared" si="299"/>
        <v>14</v>
      </c>
    </row>
    <row r="168" spans="7:21" x14ac:dyDescent="0.3">
      <c r="G168" s="18">
        <f t="shared" si="296"/>
        <v>93</v>
      </c>
      <c r="H168" s="5" t="s">
        <v>431</v>
      </c>
      <c r="I168" s="33" t="e">
        <f>IF('Model 2'!$B$168="C",$B$5*(1+'Model 2'!$B$167)^(U168-1),IF('Model 2'!$B$168="S",$B$5*(1+'Model 2'!$B$167*(U168-1)),$B$5))</f>
        <v>#N/A</v>
      </c>
      <c r="J168" s="16">
        <f t="shared" si="339"/>
        <v>0.67293831570653539</v>
      </c>
      <c r="K168" s="16">
        <f t="shared" si="339"/>
        <v>1.0198528715010069</v>
      </c>
      <c r="L168" s="16">
        <f t="shared" si="339"/>
        <v>0.95844413924195726</v>
      </c>
      <c r="M168" s="16">
        <f t="shared" si="339"/>
        <v>0.98731177731008701</v>
      </c>
      <c r="N168" s="16">
        <f t="shared" ref="N168:O168" si="346">N167</f>
        <v>1.0342794104085824</v>
      </c>
      <c r="O168" s="16">
        <f t="shared" si="346"/>
        <v>1</v>
      </c>
      <c r="P168" s="16">
        <f>IFERROR(INDEX('Model 2'!EMBLEMFac26,MATCH(H168,'Model 2'!$S$8:$S$129,0)),P167)</f>
        <v>1.4196885320146637</v>
      </c>
      <c r="Q168" s="16" t="e">
        <f>INDEX('Model 2'!EMBLEMFac9Fac18,MATCH(I168,'Model 2'!$A$133:$A$162,1),MATCH($D$4,'Model 2'!$C$132:$G$132,0))</f>
        <v>#N/A</v>
      </c>
      <c r="R168" s="16" t="e">
        <f t="shared" ref="R168" si="347">R167</f>
        <v>#N/A</v>
      </c>
      <c r="S168" s="16" t="e">
        <f t="shared" si="270"/>
        <v>#N/A</v>
      </c>
      <c r="U168" s="34">
        <f t="shared" si="299"/>
        <v>14</v>
      </c>
    </row>
    <row r="169" spans="7:21" x14ac:dyDescent="0.3">
      <c r="G169" s="18">
        <f t="shared" si="296"/>
        <v>93</v>
      </c>
      <c r="H169" s="5" t="s">
        <v>432</v>
      </c>
      <c r="I169" s="33" t="e">
        <f>IF('Model 2'!$B$168="C",$B$5*(1+'Model 2'!$B$167)^(U169-1),IF('Model 2'!$B$168="S",$B$5*(1+'Model 2'!$B$167*(U169-1)),$B$5))</f>
        <v>#N/A</v>
      </c>
      <c r="J169" s="16">
        <f t="shared" si="339"/>
        <v>0.67293831570653539</v>
      </c>
      <c r="K169" s="16">
        <f t="shared" si="339"/>
        <v>1.0198528715010069</v>
      </c>
      <c r="L169" s="16">
        <f t="shared" si="339"/>
        <v>0.95844413924195726</v>
      </c>
      <c r="M169" s="16">
        <f t="shared" si="339"/>
        <v>0.98731177731008701</v>
      </c>
      <c r="N169" s="16">
        <f t="shared" ref="N169:O169" si="348">N168</f>
        <v>1.0342794104085824</v>
      </c>
      <c r="O169" s="16">
        <f t="shared" si="348"/>
        <v>1</v>
      </c>
      <c r="P169" s="16">
        <f>IFERROR(INDEX('Model 2'!EMBLEMFac26,MATCH(H169,'Model 2'!$S$8:$S$129,0)),P168)</f>
        <v>1.4196885320146637</v>
      </c>
      <c r="Q169" s="16" t="e">
        <f>INDEX('Model 2'!EMBLEMFac9Fac18,MATCH(I169,'Model 2'!$A$133:$A$162,1),MATCH($D$4,'Model 2'!$C$132:$G$132,0))</f>
        <v>#N/A</v>
      </c>
      <c r="R169" s="16" t="e">
        <f t="shared" ref="R169" si="349">R168</f>
        <v>#N/A</v>
      </c>
      <c r="S169" s="16" t="e">
        <f t="shared" si="270"/>
        <v>#N/A</v>
      </c>
      <c r="U169" s="34">
        <f t="shared" si="299"/>
        <v>14</v>
      </c>
    </row>
    <row r="170" spans="7:21" x14ac:dyDescent="0.3">
      <c r="G170" s="18">
        <f t="shared" si="296"/>
        <v>93</v>
      </c>
      <c r="H170" s="5" t="s">
        <v>433</v>
      </c>
      <c r="I170" s="33" t="e">
        <f>IF('Model 2'!$B$168="C",$B$5*(1+'Model 2'!$B$167)^(U170-1),IF('Model 2'!$B$168="S",$B$5*(1+'Model 2'!$B$167*(U170-1)),$B$5))</f>
        <v>#N/A</v>
      </c>
      <c r="J170" s="16">
        <f t="shared" si="339"/>
        <v>0.67293831570653539</v>
      </c>
      <c r="K170" s="16">
        <f t="shared" si="339"/>
        <v>1.0198528715010069</v>
      </c>
      <c r="L170" s="16">
        <f t="shared" si="339"/>
        <v>0.95844413924195726</v>
      </c>
      <c r="M170" s="16">
        <f t="shared" si="339"/>
        <v>0.98731177731008701</v>
      </c>
      <c r="N170" s="16">
        <f t="shared" ref="N170:O170" si="350">N169</f>
        <v>1.0342794104085824</v>
      </c>
      <c r="O170" s="16">
        <f t="shared" si="350"/>
        <v>1</v>
      </c>
      <c r="P170" s="16">
        <f>IFERROR(INDEX('Model 2'!EMBLEMFac26,MATCH(H170,'Model 2'!$S$8:$S$129,0)),P169)</f>
        <v>1.4196885320146637</v>
      </c>
      <c r="Q170" s="16" t="e">
        <f>INDEX('Model 2'!EMBLEMFac9Fac18,MATCH(I170,'Model 2'!$A$133:$A$162,1),MATCH($D$4,'Model 2'!$C$132:$G$132,0))</f>
        <v>#N/A</v>
      </c>
      <c r="R170" s="16" t="e">
        <f t="shared" ref="R170" si="351">R169</f>
        <v>#N/A</v>
      </c>
      <c r="S170" s="16" t="e">
        <f t="shared" si="270"/>
        <v>#N/A</v>
      </c>
      <c r="U170" s="34">
        <f t="shared" si="299"/>
        <v>14</v>
      </c>
    </row>
    <row r="171" spans="7:21" x14ac:dyDescent="0.3">
      <c r="G171" s="18">
        <f t="shared" si="296"/>
        <v>93</v>
      </c>
      <c r="H171" s="5" t="s">
        <v>434</v>
      </c>
      <c r="I171" s="33" t="e">
        <f>IF('Model 2'!$B$168="C",$B$5*(1+'Model 2'!$B$167)^(U171-1),IF('Model 2'!$B$168="S",$B$5*(1+'Model 2'!$B$167*(U171-1)),$B$5))</f>
        <v>#N/A</v>
      </c>
      <c r="J171" s="16">
        <f t="shared" si="339"/>
        <v>0.67293831570653539</v>
      </c>
      <c r="K171" s="16">
        <f t="shared" si="339"/>
        <v>1.0198528715010069</v>
      </c>
      <c r="L171" s="16">
        <f t="shared" si="339"/>
        <v>0.95844413924195726</v>
      </c>
      <c r="M171" s="16">
        <f t="shared" si="339"/>
        <v>0.98731177731008701</v>
      </c>
      <c r="N171" s="16">
        <f t="shared" ref="N171:O171" si="352">N170</f>
        <v>1.0342794104085824</v>
      </c>
      <c r="O171" s="16">
        <f t="shared" si="352"/>
        <v>1</v>
      </c>
      <c r="P171" s="16">
        <f>IFERROR(INDEX('Model 2'!EMBLEMFac26,MATCH(H171,'Model 2'!$S$8:$S$129,0)),P170)</f>
        <v>1.4196885320146637</v>
      </c>
      <c r="Q171" s="16" t="e">
        <f>INDEX('Model 2'!EMBLEMFac9Fac18,MATCH(I171,'Model 2'!$A$133:$A$162,1),MATCH($D$4,'Model 2'!$C$132:$G$132,0))</f>
        <v>#N/A</v>
      </c>
      <c r="R171" s="16" t="e">
        <f t="shared" ref="R171" si="353">R170</f>
        <v>#N/A</v>
      </c>
      <c r="S171" s="16" t="e">
        <f t="shared" si="270"/>
        <v>#N/A</v>
      </c>
      <c r="U171" s="34">
        <f t="shared" si="299"/>
        <v>14</v>
      </c>
    </row>
    <row r="172" spans="7:21" x14ac:dyDescent="0.3">
      <c r="G172" s="18">
        <f t="shared" si="296"/>
        <v>94</v>
      </c>
      <c r="H172" s="5" t="s">
        <v>435</v>
      </c>
      <c r="I172" s="33" t="e">
        <f>IF('Model 2'!$B$168="C",$B$5*(1+'Model 2'!$B$167)^(U172-1),IF('Model 2'!$B$168="S",$B$5*(1+'Model 2'!$B$167*(U172-1)),$B$5))</f>
        <v>#N/A</v>
      </c>
      <c r="J172" s="16">
        <f t="shared" si="339"/>
        <v>0.67293831570653539</v>
      </c>
      <c r="K172" s="16">
        <f t="shared" si="339"/>
        <v>1.0198528715010069</v>
      </c>
      <c r="L172" s="16">
        <f t="shared" si="339"/>
        <v>0.95844413924195726</v>
      </c>
      <c r="M172" s="16">
        <f t="shared" si="339"/>
        <v>0.98731177731008701</v>
      </c>
      <c r="N172" s="16">
        <f t="shared" ref="N172:O172" si="354">N171</f>
        <v>1.0342794104085824</v>
      </c>
      <c r="O172" s="16">
        <f t="shared" si="354"/>
        <v>1</v>
      </c>
      <c r="P172" s="16">
        <f>IFERROR(INDEX('Model 2'!EMBLEMFac26,MATCH(H172,'Model 2'!$S$8:$S$129,0)),P171)</f>
        <v>1.4196885320146637</v>
      </c>
      <c r="Q172" s="16" t="e">
        <f>INDEX('Model 2'!EMBLEMFac9Fac18,MATCH(I172,'Model 2'!$A$133:$A$162,1),MATCH($D$4,'Model 2'!$C$132:$G$132,0))</f>
        <v>#N/A</v>
      </c>
      <c r="R172" s="16" t="e">
        <f t="shared" ref="R172" si="355">R171</f>
        <v>#N/A</v>
      </c>
      <c r="S172" s="16" t="e">
        <f t="shared" si="270"/>
        <v>#N/A</v>
      </c>
      <c r="U172" s="34">
        <f t="shared" si="299"/>
        <v>15</v>
      </c>
    </row>
    <row r="173" spans="7:21" x14ac:dyDescent="0.3">
      <c r="G173" s="18">
        <f t="shared" si="296"/>
        <v>94</v>
      </c>
      <c r="H173" s="5" t="s">
        <v>436</v>
      </c>
      <c r="I173" s="33" t="e">
        <f>IF('Model 2'!$B$168="C",$B$5*(1+'Model 2'!$B$167)^(U173-1),IF('Model 2'!$B$168="S",$B$5*(1+'Model 2'!$B$167*(U173-1)),$B$5))</f>
        <v>#N/A</v>
      </c>
      <c r="J173" s="16">
        <f t="shared" si="339"/>
        <v>0.67293831570653539</v>
      </c>
      <c r="K173" s="16">
        <f t="shared" si="339"/>
        <v>1.0198528715010069</v>
      </c>
      <c r="L173" s="16">
        <f t="shared" si="339"/>
        <v>0.95844413924195726</v>
      </c>
      <c r="M173" s="16">
        <f t="shared" si="339"/>
        <v>0.98731177731008701</v>
      </c>
      <c r="N173" s="16">
        <f t="shared" ref="N173:O173" si="356">N172</f>
        <v>1.0342794104085824</v>
      </c>
      <c r="O173" s="16">
        <f t="shared" si="356"/>
        <v>1</v>
      </c>
      <c r="P173" s="16">
        <f>IFERROR(INDEX('Model 2'!EMBLEMFac26,MATCH(H173,'Model 2'!$S$8:$S$129,0)),P172)</f>
        <v>1.4196885320146637</v>
      </c>
      <c r="Q173" s="16" t="e">
        <f>INDEX('Model 2'!EMBLEMFac9Fac18,MATCH(I173,'Model 2'!$A$133:$A$162,1),MATCH($D$4,'Model 2'!$C$132:$G$132,0))</f>
        <v>#N/A</v>
      </c>
      <c r="R173" s="16" t="e">
        <f t="shared" ref="R173" si="357">R172</f>
        <v>#N/A</v>
      </c>
      <c r="S173" s="16" t="e">
        <f t="shared" si="270"/>
        <v>#N/A</v>
      </c>
      <c r="U173" s="34">
        <f t="shared" si="299"/>
        <v>15</v>
      </c>
    </row>
    <row r="174" spans="7:21" x14ac:dyDescent="0.3">
      <c r="G174" s="18">
        <f t="shared" si="296"/>
        <v>94</v>
      </c>
      <c r="H174" s="5" t="s">
        <v>437</v>
      </c>
      <c r="I174" s="33" t="e">
        <f>IF('Model 2'!$B$168="C",$B$5*(1+'Model 2'!$B$167)^(U174-1),IF('Model 2'!$B$168="S",$B$5*(1+'Model 2'!$B$167*(U174-1)),$B$5))</f>
        <v>#N/A</v>
      </c>
      <c r="J174" s="16">
        <f t="shared" si="339"/>
        <v>0.67293831570653539</v>
      </c>
      <c r="K174" s="16">
        <f t="shared" si="339"/>
        <v>1.0198528715010069</v>
      </c>
      <c r="L174" s="16">
        <f t="shared" si="339"/>
        <v>0.95844413924195726</v>
      </c>
      <c r="M174" s="16">
        <f t="shared" si="339"/>
        <v>0.98731177731008701</v>
      </c>
      <c r="N174" s="16">
        <f t="shared" ref="N174:O174" si="358">N173</f>
        <v>1.0342794104085824</v>
      </c>
      <c r="O174" s="16">
        <f t="shared" si="358"/>
        <v>1</v>
      </c>
      <c r="P174" s="16">
        <f>IFERROR(INDEX('Model 2'!EMBLEMFac26,MATCH(H174,'Model 2'!$S$8:$S$129,0)),P173)</f>
        <v>1.4196885320146637</v>
      </c>
      <c r="Q174" s="16" t="e">
        <f>INDEX('Model 2'!EMBLEMFac9Fac18,MATCH(I174,'Model 2'!$A$133:$A$162,1),MATCH($D$4,'Model 2'!$C$132:$G$132,0))</f>
        <v>#N/A</v>
      </c>
      <c r="R174" s="16" t="e">
        <f t="shared" ref="R174" si="359">R173</f>
        <v>#N/A</v>
      </c>
      <c r="S174" s="16" t="e">
        <f t="shared" si="270"/>
        <v>#N/A</v>
      </c>
      <c r="U174" s="34">
        <f t="shared" si="299"/>
        <v>15</v>
      </c>
    </row>
    <row r="175" spans="7:21" x14ac:dyDescent="0.3">
      <c r="G175" s="18">
        <f t="shared" si="296"/>
        <v>94</v>
      </c>
      <c r="H175" s="5" t="s">
        <v>438</v>
      </c>
      <c r="I175" s="33" t="e">
        <f>IF('Model 2'!$B$168="C",$B$5*(1+'Model 2'!$B$167)^(U175-1),IF('Model 2'!$B$168="S",$B$5*(1+'Model 2'!$B$167*(U175-1)),$B$5))</f>
        <v>#N/A</v>
      </c>
      <c r="J175" s="16">
        <f t="shared" si="339"/>
        <v>0.67293831570653539</v>
      </c>
      <c r="K175" s="16">
        <f t="shared" si="339"/>
        <v>1.0198528715010069</v>
      </c>
      <c r="L175" s="16">
        <f t="shared" si="339"/>
        <v>0.95844413924195726</v>
      </c>
      <c r="M175" s="16">
        <f t="shared" si="339"/>
        <v>0.98731177731008701</v>
      </c>
      <c r="N175" s="16">
        <f t="shared" ref="N175:O175" si="360">N174</f>
        <v>1.0342794104085824</v>
      </c>
      <c r="O175" s="16">
        <f t="shared" si="360"/>
        <v>1</v>
      </c>
      <c r="P175" s="16">
        <f>IFERROR(INDEX('Model 2'!EMBLEMFac26,MATCH(H175,'Model 2'!$S$8:$S$129,0)),P174)</f>
        <v>1.4196885320146637</v>
      </c>
      <c r="Q175" s="16" t="e">
        <f>INDEX('Model 2'!EMBLEMFac9Fac18,MATCH(I175,'Model 2'!$A$133:$A$162,1),MATCH($D$4,'Model 2'!$C$132:$G$132,0))</f>
        <v>#N/A</v>
      </c>
      <c r="R175" s="16" t="e">
        <f t="shared" ref="R175" si="361">R174</f>
        <v>#N/A</v>
      </c>
      <c r="S175" s="16" t="e">
        <f t="shared" si="270"/>
        <v>#N/A</v>
      </c>
      <c r="U175" s="34">
        <f t="shared" si="299"/>
        <v>15</v>
      </c>
    </row>
    <row r="176" spans="7:21" x14ac:dyDescent="0.3">
      <c r="G176" s="18">
        <f t="shared" si="296"/>
        <v>94</v>
      </c>
      <c r="H176" s="5" t="s">
        <v>439</v>
      </c>
      <c r="I176" s="33" t="e">
        <f>IF('Model 2'!$B$168="C",$B$5*(1+'Model 2'!$B$167)^(U176-1),IF('Model 2'!$B$168="S",$B$5*(1+'Model 2'!$B$167*(U176-1)),$B$5))</f>
        <v>#N/A</v>
      </c>
      <c r="J176" s="16">
        <f t="shared" si="339"/>
        <v>0.67293831570653539</v>
      </c>
      <c r="K176" s="16">
        <f t="shared" si="339"/>
        <v>1.0198528715010069</v>
      </c>
      <c r="L176" s="16">
        <f t="shared" si="339"/>
        <v>0.95844413924195726</v>
      </c>
      <c r="M176" s="16">
        <f t="shared" si="339"/>
        <v>0.98731177731008701</v>
      </c>
      <c r="N176" s="16">
        <f t="shared" ref="N176:O176" si="362">N175</f>
        <v>1.0342794104085824</v>
      </c>
      <c r="O176" s="16">
        <f t="shared" si="362"/>
        <v>1</v>
      </c>
      <c r="P176" s="16">
        <f>IFERROR(INDEX('Model 2'!EMBLEMFac26,MATCH(H176,'Model 2'!$S$8:$S$129,0)),P175)</f>
        <v>1.4196885320146637</v>
      </c>
      <c r="Q176" s="16" t="e">
        <f>INDEX('Model 2'!EMBLEMFac9Fac18,MATCH(I176,'Model 2'!$A$133:$A$162,1),MATCH($D$4,'Model 2'!$C$132:$G$132,0))</f>
        <v>#N/A</v>
      </c>
      <c r="R176" s="16" t="e">
        <f t="shared" ref="R176" si="363">R175</f>
        <v>#N/A</v>
      </c>
      <c r="S176" s="16" t="e">
        <f t="shared" si="270"/>
        <v>#N/A</v>
      </c>
      <c r="U176" s="34">
        <f t="shared" si="299"/>
        <v>15</v>
      </c>
    </row>
    <row r="177" spans="7:21" x14ac:dyDescent="0.3">
      <c r="G177" s="18">
        <f t="shared" si="296"/>
        <v>94</v>
      </c>
      <c r="H177" s="5" t="s">
        <v>440</v>
      </c>
      <c r="I177" s="33" t="e">
        <f>IF('Model 2'!$B$168="C",$B$5*(1+'Model 2'!$B$167)^(U177-1),IF('Model 2'!$B$168="S",$B$5*(1+'Model 2'!$B$167*(U177-1)),$B$5))</f>
        <v>#N/A</v>
      </c>
      <c r="J177" s="16">
        <f t="shared" si="339"/>
        <v>0.67293831570653539</v>
      </c>
      <c r="K177" s="16">
        <f t="shared" si="339"/>
        <v>1.0198528715010069</v>
      </c>
      <c r="L177" s="16">
        <f t="shared" si="339"/>
        <v>0.95844413924195726</v>
      </c>
      <c r="M177" s="16">
        <f t="shared" si="339"/>
        <v>0.98731177731008701</v>
      </c>
      <c r="N177" s="16">
        <f t="shared" ref="N177:O177" si="364">N176</f>
        <v>1.0342794104085824</v>
      </c>
      <c r="O177" s="16">
        <f t="shared" si="364"/>
        <v>1</v>
      </c>
      <c r="P177" s="16">
        <f>IFERROR(INDEX('Model 2'!EMBLEMFac26,MATCH(H177,'Model 2'!$S$8:$S$129,0)),P176)</f>
        <v>1.4196885320146637</v>
      </c>
      <c r="Q177" s="16" t="e">
        <f>INDEX('Model 2'!EMBLEMFac9Fac18,MATCH(I177,'Model 2'!$A$133:$A$162,1),MATCH($D$4,'Model 2'!$C$132:$G$132,0))</f>
        <v>#N/A</v>
      </c>
      <c r="R177" s="16" t="e">
        <f t="shared" ref="R177" si="365">R176</f>
        <v>#N/A</v>
      </c>
      <c r="S177" s="16" t="e">
        <f t="shared" si="270"/>
        <v>#N/A</v>
      </c>
      <c r="U177" s="34">
        <f t="shared" si="299"/>
        <v>15</v>
      </c>
    </row>
    <row r="178" spans="7:21" x14ac:dyDescent="0.3">
      <c r="G178" s="18">
        <f t="shared" si="296"/>
        <v>94</v>
      </c>
      <c r="H178" s="5" t="s">
        <v>441</v>
      </c>
      <c r="I178" s="33" t="e">
        <f>IF('Model 2'!$B$168="C",$B$5*(1+'Model 2'!$B$167)^(U178-1),IF('Model 2'!$B$168="S",$B$5*(1+'Model 2'!$B$167*(U178-1)),$B$5))</f>
        <v>#N/A</v>
      </c>
      <c r="J178" s="16">
        <f t="shared" si="339"/>
        <v>0.67293831570653539</v>
      </c>
      <c r="K178" s="16">
        <f t="shared" si="339"/>
        <v>1.0198528715010069</v>
      </c>
      <c r="L178" s="16">
        <f t="shared" si="339"/>
        <v>0.95844413924195726</v>
      </c>
      <c r="M178" s="16">
        <f t="shared" si="339"/>
        <v>0.98731177731008701</v>
      </c>
      <c r="N178" s="16">
        <f t="shared" ref="N178:O178" si="366">N177</f>
        <v>1.0342794104085824</v>
      </c>
      <c r="O178" s="16">
        <f t="shared" si="366"/>
        <v>1</v>
      </c>
      <c r="P178" s="16">
        <f>IFERROR(INDEX('Model 2'!EMBLEMFac26,MATCH(H178,'Model 2'!$S$8:$S$129,0)),P177)</f>
        <v>1.4196885320146637</v>
      </c>
      <c r="Q178" s="16" t="e">
        <f>INDEX('Model 2'!EMBLEMFac9Fac18,MATCH(I178,'Model 2'!$A$133:$A$162,1),MATCH($D$4,'Model 2'!$C$132:$G$132,0))</f>
        <v>#N/A</v>
      </c>
      <c r="R178" s="16" t="e">
        <f t="shared" ref="R178" si="367">R177</f>
        <v>#N/A</v>
      </c>
      <c r="S178" s="16" t="e">
        <f t="shared" si="270"/>
        <v>#N/A</v>
      </c>
      <c r="U178" s="34">
        <f t="shared" si="299"/>
        <v>15</v>
      </c>
    </row>
    <row r="179" spans="7:21" x14ac:dyDescent="0.3">
      <c r="G179" s="18">
        <f t="shared" si="296"/>
        <v>94</v>
      </c>
      <c r="H179" s="5" t="s">
        <v>442</v>
      </c>
      <c r="I179" s="33" t="e">
        <f>IF('Model 2'!$B$168="C",$B$5*(1+'Model 2'!$B$167)^(U179-1),IF('Model 2'!$B$168="S",$B$5*(1+'Model 2'!$B$167*(U179-1)),$B$5))</f>
        <v>#N/A</v>
      </c>
      <c r="J179" s="16">
        <f t="shared" si="339"/>
        <v>0.67293831570653539</v>
      </c>
      <c r="K179" s="16">
        <f t="shared" si="339"/>
        <v>1.0198528715010069</v>
      </c>
      <c r="L179" s="16">
        <f t="shared" si="339"/>
        <v>0.95844413924195726</v>
      </c>
      <c r="M179" s="16">
        <f t="shared" si="339"/>
        <v>0.98731177731008701</v>
      </c>
      <c r="N179" s="16">
        <f t="shared" ref="N179:O179" si="368">N178</f>
        <v>1.0342794104085824</v>
      </c>
      <c r="O179" s="16">
        <f t="shared" si="368"/>
        <v>1</v>
      </c>
      <c r="P179" s="16">
        <f>IFERROR(INDEX('Model 2'!EMBLEMFac26,MATCH(H179,'Model 2'!$S$8:$S$129,0)),P178)</f>
        <v>1.4196885320146637</v>
      </c>
      <c r="Q179" s="16" t="e">
        <f>INDEX('Model 2'!EMBLEMFac9Fac18,MATCH(I179,'Model 2'!$A$133:$A$162,1),MATCH($D$4,'Model 2'!$C$132:$G$132,0))</f>
        <v>#N/A</v>
      </c>
      <c r="R179" s="16" t="e">
        <f t="shared" ref="R179" si="369">R178</f>
        <v>#N/A</v>
      </c>
      <c r="S179" s="16" t="e">
        <f t="shared" si="270"/>
        <v>#N/A</v>
      </c>
      <c r="U179" s="34">
        <f t="shared" si="299"/>
        <v>15</v>
      </c>
    </row>
    <row r="180" spans="7:21" x14ac:dyDescent="0.3">
      <c r="G180" s="18">
        <f t="shared" si="296"/>
        <v>94</v>
      </c>
      <c r="H180" s="5" t="s">
        <v>443</v>
      </c>
      <c r="I180" s="33" t="e">
        <f>IF('Model 2'!$B$168="C",$B$5*(1+'Model 2'!$B$167)^(U180-1),IF('Model 2'!$B$168="S",$B$5*(1+'Model 2'!$B$167*(U180-1)),$B$5))</f>
        <v>#N/A</v>
      </c>
      <c r="J180" s="16">
        <f t="shared" si="339"/>
        <v>0.67293831570653539</v>
      </c>
      <c r="K180" s="16">
        <f t="shared" si="339"/>
        <v>1.0198528715010069</v>
      </c>
      <c r="L180" s="16">
        <f t="shared" si="339"/>
        <v>0.95844413924195726</v>
      </c>
      <c r="M180" s="16">
        <f t="shared" si="339"/>
        <v>0.98731177731008701</v>
      </c>
      <c r="N180" s="16">
        <f t="shared" ref="N180:O180" si="370">N179</f>
        <v>1.0342794104085824</v>
      </c>
      <c r="O180" s="16">
        <f t="shared" si="370"/>
        <v>1</v>
      </c>
      <c r="P180" s="16">
        <f>IFERROR(INDEX('Model 2'!EMBLEMFac26,MATCH(H180,'Model 2'!$S$8:$S$129,0)),P179)</f>
        <v>1.4196885320146637</v>
      </c>
      <c r="Q180" s="16" t="e">
        <f>INDEX('Model 2'!EMBLEMFac9Fac18,MATCH(I180,'Model 2'!$A$133:$A$162,1),MATCH($D$4,'Model 2'!$C$132:$G$132,0))</f>
        <v>#N/A</v>
      </c>
      <c r="R180" s="16" t="e">
        <f t="shared" ref="R180" si="371">R179</f>
        <v>#N/A</v>
      </c>
      <c r="S180" s="16" t="e">
        <f t="shared" si="270"/>
        <v>#N/A</v>
      </c>
      <c r="U180" s="34">
        <f t="shared" si="299"/>
        <v>15</v>
      </c>
    </row>
    <row r="181" spans="7:21" x14ac:dyDescent="0.3">
      <c r="G181" s="18">
        <f t="shared" si="296"/>
        <v>94</v>
      </c>
      <c r="H181" s="5" t="s">
        <v>444</v>
      </c>
      <c r="I181" s="33" t="e">
        <f>IF('Model 2'!$B$168="C",$B$5*(1+'Model 2'!$B$167)^(U181-1),IF('Model 2'!$B$168="S",$B$5*(1+'Model 2'!$B$167*(U181-1)),$B$5))</f>
        <v>#N/A</v>
      </c>
      <c r="J181" s="16">
        <f t="shared" ref="J181:M196" si="372">J180</f>
        <v>0.67293831570653539</v>
      </c>
      <c r="K181" s="16">
        <f t="shared" si="372"/>
        <v>1.0198528715010069</v>
      </c>
      <c r="L181" s="16">
        <f t="shared" si="372"/>
        <v>0.95844413924195726</v>
      </c>
      <c r="M181" s="16">
        <f t="shared" si="372"/>
        <v>0.98731177731008701</v>
      </c>
      <c r="N181" s="16">
        <f t="shared" ref="N181:O181" si="373">N180</f>
        <v>1.0342794104085824</v>
      </c>
      <c r="O181" s="16">
        <f t="shared" si="373"/>
        <v>1</v>
      </c>
      <c r="P181" s="16">
        <f>IFERROR(INDEX('Model 2'!EMBLEMFac26,MATCH(H181,'Model 2'!$S$8:$S$129,0)),P180)</f>
        <v>1.4196885320146637</v>
      </c>
      <c r="Q181" s="16" t="e">
        <f>INDEX('Model 2'!EMBLEMFac9Fac18,MATCH(I181,'Model 2'!$A$133:$A$162,1),MATCH($D$4,'Model 2'!$C$132:$G$132,0))</f>
        <v>#N/A</v>
      </c>
      <c r="R181" s="16" t="e">
        <f t="shared" ref="R181" si="374">R180</f>
        <v>#N/A</v>
      </c>
      <c r="S181" s="16" t="e">
        <f t="shared" si="270"/>
        <v>#N/A</v>
      </c>
      <c r="U181" s="34">
        <f t="shared" si="299"/>
        <v>15</v>
      </c>
    </row>
    <row r="182" spans="7:21" x14ac:dyDescent="0.3">
      <c r="G182" s="18">
        <f t="shared" si="296"/>
        <v>94</v>
      </c>
      <c r="H182" s="5" t="s">
        <v>445</v>
      </c>
      <c r="I182" s="33" t="e">
        <f>IF('Model 2'!$B$168="C",$B$5*(1+'Model 2'!$B$167)^(U182-1),IF('Model 2'!$B$168="S",$B$5*(1+'Model 2'!$B$167*(U182-1)),$B$5))</f>
        <v>#N/A</v>
      </c>
      <c r="J182" s="16">
        <f t="shared" si="372"/>
        <v>0.67293831570653539</v>
      </c>
      <c r="K182" s="16">
        <f t="shared" si="372"/>
        <v>1.0198528715010069</v>
      </c>
      <c r="L182" s="16">
        <f t="shared" si="372"/>
        <v>0.95844413924195726</v>
      </c>
      <c r="M182" s="16">
        <f t="shared" si="372"/>
        <v>0.98731177731008701</v>
      </c>
      <c r="N182" s="16">
        <f t="shared" ref="N182:O182" si="375">N181</f>
        <v>1.0342794104085824</v>
      </c>
      <c r="O182" s="16">
        <f t="shared" si="375"/>
        <v>1</v>
      </c>
      <c r="P182" s="16">
        <f>IFERROR(INDEX('Model 2'!EMBLEMFac26,MATCH(H182,'Model 2'!$S$8:$S$129,0)),P181)</f>
        <v>1.4196885320146637</v>
      </c>
      <c r="Q182" s="16" t="e">
        <f>INDEX('Model 2'!EMBLEMFac9Fac18,MATCH(I182,'Model 2'!$A$133:$A$162,1),MATCH($D$4,'Model 2'!$C$132:$G$132,0))</f>
        <v>#N/A</v>
      </c>
      <c r="R182" s="16" t="e">
        <f t="shared" ref="R182" si="376">R181</f>
        <v>#N/A</v>
      </c>
      <c r="S182" s="16" t="e">
        <f t="shared" si="270"/>
        <v>#N/A</v>
      </c>
      <c r="U182" s="34">
        <f t="shared" si="299"/>
        <v>15</v>
      </c>
    </row>
    <row r="183" spans="7:21" x14ac:dyDescent="0.3">
      <c r="G183" s="18">
        <f t="shared" si="296"/>
        <v>94</v>
      </c>
      <c r="H183" s="5" t="s">
        <v>446</v>
      </c>
      <c r="I183" s="33" t="e">
        <f>IF('Model 2'!$B$168="C",$B$5*(1+'Model 2'!$B$167)^(U183-1),IF('Model 2'!$B$168="S",$B$5*(1+'Model 2'!$B$167*(U183-1)),$B$5))</f>
        <v>#N/A</v>
      </c>
      <c r="J183" s="16">
        <f t="shared" si="372"/>
        <v>0.67293831570653539</v>
      </c>
      <c r="K183" s="16">
        <f t="shared" si="372"/>
        <v>1.0198528715010069</v>
      </c>
      <c r="L183" s="16">
        <f t="shared" si="372"/>
        <v>0.95844413924195726</v>
      </c>
      <c r="M183" s="16">
        <f t="shared" si="372"/>
        <v>0.98731177731008701</v>
      </c>
      <c r="N183" s="16">
        <f t="shared" ref="N183:O183" si="377">N182</f>
        <v>1.0342794104085824</v>
      </c>
      <c r="O183" s="16">
        <f t="shared" si="377"/>
        <v>1</v>
      </c>
      <c r="P183" s="16">
        <f>IFERROR(INDEX('Model 2'!EMBLEMFac26,MATCH(H183,'Model 2'!$S$8:$S$129,0)),P182)</f>
        <v>1.4196885320146637</v>
      </c>
      <c r="Q183" s="16" t="e">
        <f>INDEX('Model 2'!EMBLEMFac9Fac18,MATCH(I183,'Model 2'!$A$133:$A$162,1),MATCH($D$4,'Model 2'!$C$132:$G$132,0))</f>
        <v>#N/A</v>
      </c>
      <c r="R183" s="16" t="e">
        <f t="shared" ref="R183" si="378">R182</f>
        <v>#N/A</v>
      </c>
      <c r="S183" s="16" t="e">
        <f t="shared" si="270"/>
        <v>#N/A</v>
      </c>
      <c r="U183" s="34">
        <f t="shared" si="299"/>
        <v>15</v>
      </c>
    </row>
    <row r="184" spans="7:21" x14ac:dyDescent="0.3">
      <c r="G184" s="18">
        <f t="shared" si="296"/>
        <v>95</v>
      </c>
      <c r="H184" s="5" t="s">
        <v>447</v>
      </c>
      <c r="I184" s="33" t="e">
        <f>IF('Model 2'!$B$168="C",$B$5*(1+'Model 2'!$B$167)^(U184-1),IF('Model 2'!$B$168="S",$B$5*(1+'Model 2'!$B$167*(U184-1)),$B$5))</f>
        <v>#N/A</v>
      </c>
      <c r="J184" s="16">
        <f t="shared" si="372"/>
        <v>0.67293831570653539</v>
      </c>
      <c r="K184" s="16">
        <f t="shared" si="372"/>
        <v>1.0198528715010069</v>
      </c>
      <c r="L184" s="16">
        <f t="shared" si="372"/>
        <v>0.95844413924195726</v>
      </c>
      <c r="M184" s="16">
        <f t="shared" si="372"/>
        <v>0.98731177731008701</v>
      </c>
      <c r="N184" s="16">
        <f t="shared" ref="N184:O184" si="379">N183</f>
        <v>1.0342794104085824</v>
      </c>
      <c r="O184" s="16">
        <f t="shared" si="379"/>
        <v>1</v>
      </c>
      <c r="P184" s="16">
        <f>IFERROR(INDEX('Model 2'!EMBLEMFac26,MATCH(H184,'Model 2'!$S$8:$S$129,0)),P183)</f>
        <v>1.4196885320146637</v>
      </c>
      <c r="Q184" s="16" t="e">
        <f>INDEX('Model 2'!EMBLEMFac9Fac18,MATCH(I184,'Model 2'!$A$133:$A$162,1),MATCH($D$4,'Model 2'!$C$132:$G$132,0))</f>
        <v>#N/A</v>
      </c>
      <c r="R184" s="16" t="e">
        <f t="shared" ref="R184" si="380">R183</f>
        <v>#N/A</v>
      </c>
      <c r="S184" s="16" t="e">
        <f t="shared" si="270"/>
        <v>#N/A</v>
      </c>
      <c r="U184" s="34">
        <f t="shared" si="299"/>
        <v>16</v>
      </c>
    </row>
    <row r="185" spans="7:21" x14ac:dyDescent="0.3">
      <c r="G185" s="18">
        <f t="shared" si="296"/>
        <v>95</v>
      </c>
      <c r="H185" s="5" t="s">
        <v>448</v>
      </c>
      <c r="I185" s="33" t="e">
        <f>IF('Model 2'!$B$168="C",$B$5*(1+'Model 2'!$B$167)^(U185-1),IF('Model 2'!$B$168="S",$B$5*(1+'Model 2'!$B$167*(U185-1)),$B$5))</f>
        <v>#N/A</v>
      </c>
      <c r="J185" s="16">
        <f t="shared" si="372"/>
        <v>0.67293831570653539</v>
      </c>
      <c r="K185" s="16">
        <f t="shared" si="372"/>
        <v>1.0198528715010069</v>
      </c>
      <c r="L185" s="16">
        <f t="shared" si="372"/>
        <v>0.95844413924195726</v>
      </c>
      <c r="M185" s="16">
        <f t="shared" si="372"/>
        <v>0.98731177731008701</v>
      </c>
      <c r="N185" s="16">
        <f t="shared" ref="N185:O185" si="381">N184</f>
        <v>1.0342794104085824</v>
      </c>
      <c r="O185" s="16">
        <f t="shared" si="381"/>
        <v>1</v>
      </c>
      <c r="P185" s="16">
        <f>IFERROR(INDEX('Model 2'!EMBLEMFac26,MATCH(H185,'Model 2'!$S$8:$S$129,0)),P184)</f>
        <v>1.4196885320146637</v>
      </c>
      <c r="Q185" s="16" t="e">
        <f>INDEX('Model 2'!EMBLEMFac9Fac18,MATCH(I185,'Model 2'!$A$133:$A$162,1),MATCH($D$4,'Model 2'!$C$132:$G$132,0))</f>
        <v>#N/A</v>
      </c>
      <c r="R185" s="16" t="e">
        <f t="shared" ref="R185" si="382">R184</f>
        <v>#N/A</v>
      </c>
      <c r="S185" s="16" t="e">
        <f t="shared" si="270"/>
        <v>#N/A</v>
      </c>
      <c r="U185" s="34">
        <f t="shared" si="299"/>
        <v>16</v>
      </c>
    </row>
    <row r="186" spans="7:21" x14ac:dyDescent="0.3">
      <c r="G186" s="18">
        <f t="shared" si="296"/>
        <v>95</v>
      </c>
      <c r="H186" s="5" t="s">
        <v>449</v>
      </c>
      <c r="I186" s="33" t="e">
        <f>IF('Model 2'!$B$168="C",$B$5*(1+'Model 2'!$B$167)^(U186-1),IF('Model 2'!$B$168="S",$B$5*(1+'Model 2'!$B$167*(U186-1)),$B$5))</f>
        <v>#N/A</v>
      </c>
      <c r="J186" s="16">
        <f t="shared" si="372"/>
        <v>0.67293831570653539</v>
      </c>
      <c r="K186" s="16">
        <f t="shared" si="372"/>
        <v>1.0198528715010069</v>
      </c>
      <c r="L186" s="16">
        <f t="shared" si="372"/>
        <v>0.95844413924195726</v>
      </c>
      <c r="M186" s="16">
        <f t="shared" si="372"/>
        <v>0.98731177731008701</v>
      </c>
      <c r="N186" s="16">
        <f t="shared" ref="N186:O186" si="383">N185</f>
        <v>1.0342794104085824</v>
      </c>
      <c r="O186" s="16">
        <f t="shared" si="383"/>
        <v>1</v>
      </c>
      <c r="P186" s="16">
        <f>IFERROR(INDEX('Model 2'!EMBLEMFac26,MATCH(H186,'Model 2'!$S$8:$S$129,0)),P185)</f>
        <v>1.4196885320146637</v>
      </c>
      <c r="Q186" s="16" t="e">
        <f>INDEX('Model 2'!EMBLEMFac9Fac18,MATCH(I186,'Model 2'!$A$133:$A$162,1),MATCH($D$4,'Model 2'!$C$132:$G$132,0))</f>
        <v>#N/A</v>
      </c>
      <c r="R186" s="16" t="e">
        <f t="shared" ref="R186" si="384">R185</f>
        <v>#N/A</v>
      </c>
      <c r="S186" s="16" t="e">
        <f t="shared" si="270"/>
        <v>#N/A</v>
      </c>
      <c r="U186" s="34">
        <f t="shared" si="299"/>
        <v>16</v>
      </c>
    </row>
    <row r="187" spans="7:21" x14ac:dyDescent="0.3">
      <c r="G187" s="18">
        <f t="shared" si="296"/>
        <v>95</v>
      </c>
      <c r="H187" s="5" t="s">
        <v>450</v>
      </c>
      <c r="I187" s="33" t="e">
        <f>IF('Model 2'!$B$168="C",$B$5*(1+'Model 2'!$B$167)^(U187-1),IF('Model 2'!$B$168="S",$B$5*(1+'Model 2'!$B$167*(U187-1)),$B$5))</f>
        <v>#N/A</v>
      </c>
      <c r="J187" s="16">
        <f t="shared" si="372"/>
        <v>0.67293831570653539</v>
      </c>
      <c r="K187" s="16">
        <f t="shared" si="372"/>
        <v>1.0198528715010069</v>
      </c>
      <c r="L187" s="16">
        <f t="shared" si="372"/>
        <v>0.95844413924195726</v>
      </c>
      <c r="M187" s="16">
        <f t="shared" si="372"/>
        <v>0.98731177731008701</v>
      </c>
      <c r="N187" s="16">
        <f t="shared" ref="N187:O187" si="385">N186</f>
        <v>1.0342794104085824</v>
      </c>
      <c r="O187" s="16">
        <f t="shared" si="385"/>
        <v>1</v>
      </c>
      <c r="P187" s="16">
        <f>IFERROR(INDEX('Model 2'!EMBLEMFac26,MATCH(H187,'Model 2'!$S$8:$S$129,0)),P186)</f>
        <v>1.4196885320146637</v>
      </c>
      <c r="Q187" s="16" t="e">
        <f>INDEX('Model 2'!EMBLEMFac9Fac18,MATCH(I187,'Model 2'!$A$133:$A$162,1),MATCH($D$4,'Model 2'!$C$132:$G$132,0))</f>
        <v>#N/A</v>
      </c>
      <c r="R187" s="16" t="e">
        <f t="shared" ref="R187" si="386">R186</f>
        <v>#N/A</v>
      </c>
      <c r="S187" s="16" t="e">
        <f t="shared" si="270"/>
        <v>#N/A</v>
      </c>
      <c r="U187" s="34">
        <f t="shared" si="299"/>
        <v>16</v>
      </c>
    </row>
    <row r="188" spans="7:21" x14ac:dyDescent="0.3">
      <c r="G188" s="18">
        <f t="shared" si="296"/>
        <v>95</v>
      </c>
      <c r="H188" s="5" t="s">
        <v>451</v>
      </c>
      <c r="I188" s="33" t="e">
        <f>IF('Model 2'!$B$168="C",$B$5*(1+'Model 2'!$B$167)^(U188-1),IF('Model 2'!$B$168="S",$B$5*(1+'Model 2'!$B$167*(U188-1)),$B$5))</f>
        <v>#N/A</v>
      </c>
      <c r="J188" s="16">
        <f t="shared" si="372"/>
        <v>0.67293831570653539</v>
      </c>
      <c r="K188" s="16">
        <f t="shared" si="372"/>
        <v>1.0198528715010069</v>
      </c>
      <c r="L188" s="16">
        <f t="shared" si="372"/>
        <v>0.95844413924195726</v>
      </c>
      <c r="M188" s="16">
        <f t="shared" si="372"/>
        <v>0.98731177731008701</v>
      </c>
      <c r="N188" s="16">
        <f t="shared" ref="N188:O188" si="387">N187</f>
        <v>1.0342794104085824</v>
      </c>
      <c r="O188" s="16">
        <f t="shared" si="387"/>
        <v>1</v>
      </c>
      <c r="P188" s="16">
        <f>IFERROR(INDEX('Model 2'!EMBLEMFac26,MATCH(H188,'Model 2'!$S$8:$S$129,0)),P187)</f>
        <v>1.4196885320146637</v>
      </c>
      <c r="Q188" s="16" t="e">
        <f>INDEX('Model 2'!EMBLEMFac9Fac18,MATCH(I188,'Model 2'!$A$133:$A$162,1),MATCH($D$4,'Model 2'!$C$132:$G$132,0))</f>
        <v>#N/A</v>
      </c>
      <c r="R188" s="16" t="e">
        <f t="shared" ref="R188" si="388">R187</f>
        <v>#N/A</v>
      </c>
      <c r="S188" s="16" t="e">
        <f t="shared" si="270"/>
        <v>#N/A</v>
      </c>
      <c r="U188" s="34">
        <f t="shared" si="299"/>
        <v>16</v>
      </c>
    </row>
    <row r="189" spans="7:21" x14ac:dyDescent="0.3">
      <c r="G189" s="18">
        <f t="shared" si="296"/>
        <v>95</v>
      </c>
      <c r="H189" s="5" t="s">
        <v>452</v>
      </c>
      <c r="I189" s="33" t="e">
        <f>IF('Model 2'!$B$168="C",$B$5*(1+'Model 2'!$B$167)^(U189-1),IF('Model 2'!$B$168="S",$B$5*(1+'Model 2'!$B$167*(U189-1)),$B$5))</f>
        <v>#N/A</v>
      </c>
      <c r="J189" s="16">
        <f t="shared" si="372"/>
        <v>0.67293831570653539</v>
      </c>
      <c r="K189" s="16">
        <f t="shared" si="372"/>
        <v>1.0198528715010069</v>
      </c>
      <c r="L189" s="16">
        <f t="shared" si="372"/>
        <v>0.95844413924195726</v>
      </c>
      <c r="M189" s="16">
        <f t="shared" si="372"/>
        <v>0.98731177731008701</v>
      </c>
      <c r="N189" s="16">
        <f t="shared" ref="N189:O189" si="389">N188</f>
        <v>1.0342794104085824</v>
      </c>
      <c r="O189" s="16">
        <f t="shared" si="389"/>
        <v>1</v>
      </c>
      <c r="P189" s="16">
        <f>IFERROR(INDEX('Model 2'!EMBLEMFac26,MATCH(H189,'Model 2'!$S$8:$S$129,0)),P188)</f>
        <v>1.4196885320146637</v>
      </c>
      <c r="Q189" s="16" t="e">
        <f>INDEX('Model 2'!EMBLEMFac9Fac18,MATCH(I189,'Model 2'!$A$133:$A$162,1),MATCH($D$4,'Model 2'!$C$132:$G$132,0))</f>
        <v>#N/A</v>
      </c>
      <c r="R189" s="16" t="e">
        <f t="shared" ref="R189" si="390">R188</f>
        <v>#N/A</v>
      </c>
      <c r="S189" s="16" t="e">
        <f t="shared" si="270"/>
        <v>#N/A</v>
      </c>
      <c r="U189" s="34">
        <f t="shared" si="299"/>
        <v>16</v>
      </c>
    </row>
    <row r="190" spans="7:21" x14ac:dyDescent="0.3">
      <c r="G190" s="18">
        <f t="shared" si="296"/>
        <v>95</v>
      </c>
      <c r="H190" s="5" t="s">
        <v>453</v>
      </c>
      <c r="I190" s="33" t="e">
        <f>IF('Model 2'!$B$168="C",$B$5*(1+'Model 2'!$B$167)^(U190-1),IF('Model 2'!$B$168="S",$B$5*(1+'Model 2'!$B$167*(U190-1)),$B$5))</f>
        <v>#N/A</v>
      </c>
      <c r="J190" s="16">
        <f t="shared" si="372"/>
        <v>0.67293831570653539</v>
      </c>
      <c r="K190" s="16">
        <f t="shared" si="372"/>
        <v>1.0198528715010069</v>
      </c>
      <c r="L190" s="16">
        <f t="shared" si="372"/>
        <v>0.95844413924195726</v>
      </c>
      <c r="M190" s="16">
        <f t="shared" si="372"/>
        <v>0.98731177731008701</v>
      </c>
      <c r="N190" s="16">
        <f t="shared" ref="N190:O190" si="391">N189</f>
        <v>1.0342794104085824</v>
      </c>
      <c r="O190" s="16">
        <f t="shared" si="391"/>
        <v>1</v>
      </c>
      <c r="P190" s="16">
        <f>IFERROR(INDEX('Model 2'!EMBLEMFac26,MATCH(H190,'Model 2'!$S$8:$S$129,0)),P189)</f>
        <v>1.4196885320146637</v>
      </c>
      <c r="Q190" s="16" t="e">
        <f>INDEX('Model 2'!EMBLEMFac9Fac18,MATCH(I190,'Model 2'!$A$133:$A$162,1),MATCH($D$4,'Model 2'!$C$132:$G$132,0))</f>
        <v>#N/A</v>
      </c>
      <c r="R190" s="16" t="e">
        <f t="shared" ref="R190" si="392">R189</f>
        <v>#N/A</v>
      </c>
      <c r="S190" s="16" t="e">
        <f t="shared" si="270"/>
        <v>#N/A</v>
      </c>
      <c r="U190" s="34">
        <f t="shared" si="299"/>
        <v>16</v>
      </c>
    </row>
    <row r="191" spans="7:21" x14ac:dyDescent="0.3">
      <c r="G191" s="18">
        <f t="shared" si="296"/>
        <v>95</v>
      </c>
      <c r="H191" s="5" t="s">
        <v>454</v>
      </c>
      <c r="I191" s="33" t="e">
        <f>IF('Model 2'!$B$168="C",$B$5*(1+'Model 2'!$B$167)^(U191-1),IF('Model 2'!$B$168="S",$B$5*(1+'Model 2'!$B$167*(U191-1)),$B$5))</f>
        <v>#N/A</v>
      </c>
      <c r="J191" s="16">
        <f t="shared" si="372"/>
        <v>0.67293831570653539</v>
      </c>
      <c r="K191" s="16">
        <f t="shared" si="372"/>
        <v>1.0198528715010069</v>
      </c>
      <c r="L191" s="16">
        <f t="shared" si="372"/>
        <v>0.95844413924195726</v>
      </c>
      <c r="M191" s="16">
        <f t="shared" si="372"/>
        <v>0.98731177731008701</v>
      </c>
      <c r="N191" s="16">
        <f t="shared" ref="N191:O191" si="393">N190</f>
        <v>1.0342794104085824</v>
      </c>
      <c r="O191" s="16">
        <f t="shared" si="393"/>
        <v>1</v>
      </c>
      <c r="P191" s="16">
        <f>IFERROR(INDEX('Model 2'!EMBLEMFac26,MATCH(H191,'Model 2'!$S$8:$S$129,0)),P190)</f>
        <v>1.4196885320146637</v>
      </c>
      <c r="Q191" s="16" t="e">
        <f>INDEX('Model 2'!EMBLEMFac9Fac18,MATCH(I191,'Model 2'!$A$133:$A$162,1),MATCH($D$4,'Model 2'!$C$132:$G$132,0))</f>
        <v>#N/A</v>
      </c>
      <c r="R191" s="16" t="e">
        <f t="shared" ref="R191" si="394">R190</f>
        <v>#N/A</v>
      </c>
      <c r="S191" s="16" t="e">
        <f t="shared" si="270"/>
        <v>#N/A</v>
      </c>
      <c r="U191" s="34">
        <f t="shared" si="299"/>
        <v>16</v>
      </c>
    </row>
    <row r="192" spans="7:21" x14ac:dyDescent="0.3">
      <c r="G192" s="18">
        <f t="shared" si="296"/>
        <v>95</v>
      </c>
      <c r="H192" s="5" t="s">
        <v>455</v>
      </c>
      <c r="I192" s="33" t="e">
        <f>IF('Model 2'!$B$168="C",$B$5*(1+'Model 2'!$B$167)^(U192-1),IF('Model 2'!$B$168="S",$B$5*(1+'Model 2'!$B$167*(U192-1)),$B$5))</f>
        <v>#N/A</v>
      </c>
      <c r="J192" s="16">
        <f t="shared" si="372"/>
        <v>0.67293831570653539</v>
      </c>
      <c r="K192" s="16">
        <f t="shared" si="372"/>
        <v>1.0198528715010069</v>
      </c>
      <c r="L192" s="16">
        <f t="shared" si="372"/>
        <v>0.95844413924195726</v>
      </c>
      <c r="M192" s="16">
        <f t="shared" si="372"/>
        <v>0.98731177731008701</v>
      </c>
      <c r="N192" s="16">
        <f t="shared" ref="N192:O192" si="395">N191</f>
        <v>1.0342794104085824</v>
      </c>
      <c r="O192" s="16">
        <f t="shared" si="395"/>
        <v>1</v>
      </c>
      <c r="P192" s="16">
        <f>IFERROR(INDEX('Model 2'!EMBLEMFac26,MATCH(H192,'Model 2'!$S$8:$S$129,0)),P191)</f>
        <v>1.4196885320146637</v>
      </c>
      <c r="Q192" s="16" t="e">
        <f>INDEX('Model 2'!EMBLEMFac9Fac18,MATCH(I192,'Model 2'!$A$133:$A$162,1),MATCH($D$4,'Model 2'!$C$132:$G$132,0))</f>
        <v>#N/A</v>
      </c>
      <c r="R192" s="16" t="e">
        <f t="shared" ref="R192" si="396">R191</f>
        <v>#N/A</v>
      </c>
      <c r="S192" s="16" t="e">
        <f t="shared" si="270"/>
        <v>#N/A</v>
      </c>
      <c r="U192" s="34">
        <f t="shared" si="299"/>
        <v>16</v>
      </c>
    </row>
    <row r="193" spans="7:21" x14ac:dyDescent="0.3">
      <c r="G193" s="18">
        <f t="shared" si="296"/>
        <v>95</v>
      </c>
      <c r="H193" s="5" t="s">
        <v>456</v>
      </c>
      <c r="I193" s="33" t="e">
        <f>IF('Model 2'!$B$168="C",$B$5*(1+'Model 2'!$B$167)^(U193-1),IF('Model 2'!$B$168="S",$B$5*(1+'Model 2'!$B$167*(U193-1)),$B$5))</f>
        <v>#N/A</v>
      </c>
      <c r="J193" s="16">
        <f t="shared" si="372"/>
        <v>0.67293831570653539</v>
      </c>
      <c r="K193" s="16">
        <f t="shared" si="372"/>
        <v>1.0198528715010069</v>
      </c>
      <c r="L193" s="16">
        <f t="shared" si="372"/>
        <v>0.95844413924195726</v>
      </c>
      <c r="M193" s="16">
        <f t="shared" si="372"/>
        <v>0.98731177731008701</v>
      </c>
      <c r="N193" s="16">
        <f t="shared" ref="N193:O193" si="397">N192</f>
        <v>1.0342794104085824</v>
      </c>
      <c r="O193" s="16">
        <f t="shared" si="397"/>
        <v>1</v>
      </c>
      <c r="P193" s="16">
        <f>IFERROR(INDEX('Model 2'!EMBLEMFac26,MATCH(H193,'Model 2'!$S$8:$S$129,0)),P192)</f>
        <v>1.4196885320146637</v>
      </c>
      <c r="Q193" s="16" t="e">
        <f>INDEX('Model 2'!EMBLEMFac9Fac18,MATCH(I193,'Model 2'!$A$133:$A$162,1),MATCH($D$4,'Model 2'!$C$132:$G$132,0))</f>
        <v>#N/A</v>
      </c>
      <c r="R193" s="16" t="e">
        <f t="shared" ref="R193" si="398">R192</f>
        <v>#N/A</v>
      </c>
      <c r="S193" s="16" t="e">
        <f t="shared" si="270"/>
        <v>#N/A</v>
      </c>
      <c r="U193" s="34">
        <f t="shared" si="299"/>
        <v>16</v>
      </c>
    </row>
    <row r="194" spans="7:21" x14ac:dyDescent="0.3">
      <c r="G194" s="18">
        <f t="shared" si="296"/>
        <v>95</v>
      </c>
      <c r="H194" s="5" t="s">
        <v>457</v>
      </c>
      <c r="I194" s="33" t="e">
        <f>IF('Model 2'!$B$168="C",$B$5*(1+'Model 2'!$B$167)^(U194-1),IF('Model 2'!$B$168="S",$B$5*(1+'Model 2'!$B$167*(U194-1)),$B$5))</f>
        <v>#N/A</v>
      </c>
      <c r="J194" s="16">
        <f t="shared" si="372"/>
        <v>0.67293831570653539</v>
      </c>
      <c r="K194" s="16">
        <f t="shared" si="372"/>
        <v>1.0198528715010069</v>
      </c>
      <c r="L194" s="16">
        <f t="shared" si="372"/>
        <v>0.95844413924195726</v>
      </c>
      <c r="M194" s="16">
        <f t="shared" si="372"/>
        <v>0.98731177731008701</v>
      </c>
      <c r="N194" s="16">
        <f t="shared" ref="N194:O194" si="399">N193</f>
        <v>1.0342794104085824</v>
      </c>
      <c r="O194" s="16">
        <f t="shared" si="399"/>
        <v>1</v>
      </c>
      <c r="P194" s="16">
        <f>IFERROR(INDEX('Model 2'!EMBLEMFac26,MATCH(H194,'Model 2'!$S$8:$S$129,0)),P193)</f>
        <v>1.4196885320146637</v>
      </c>
      <c r="Q194" s="16" t="e">
        <f>INDEX('Model 2'!EMBLEMFac9Fac18,MATCH(I194,'Model 2'!$A$133:$A$162,1),MATCH($D$4,'Model 2'!$C$132:$G$132,0))</f>
        <v>#N/A</v>
      </c>
      <c r="R194" s="16" t="e">
        <f t="shared" ref="R194" si="400">R193</f>
        <v>#N/A</v>
      </c>
      <c r="S194" s="16" t="e">
        <f t="shared" si="270"/>
        <v>#N/A</v>
      </c>
      <c r="U194" s="34">
        <f t="shared" si="299"/>
        <v>16</v>
      </c>
    </row>
    <row r="195" spans="7:21" x14ac:dyDescent="0.3">
      <c r="G195" s="18">
        <f t="shared" si="296"/>
        <v>95</v>
      </c>
      <c r="H195" s="5" t="s">
        <v>458</v>
      </c>
      <c r="I195" s="33" t="e">
        <f>IF('Model 2'!$B$168="C",$B$5*(1+'Model 2'!$B$167)^(U195-1),IF('Model 2'!$B$168="S",$B$5*(1+'Model 2'!$B$167*(U195-1)),$B$5))</f>
        <v>#N/A</v>
      </c>
      <c r="J195" s="16">
        <f t="shared" si="372"/>
        <v>0.67293831570653539</v>
      </c>
      <c r="K195" s="16">
        <f t="shared" si="372"/>
        <v>1.0198528715010069</v>
      </c>
      <c r="L195" s="16">
        <f t="shared" si="372"/>
        <v>0.95844413924195726</v>
      </c>
      <c r="M195" s="16">
        <f t="shared" si="372"/>
        <v>0.98731177731008701</v>
      </c>
      <c r="N195" s="16">
        <f t="shared" ref="N195:O195" si="401">N194</f>
        <v>1.0342794104085824</v>
      </c>
      <c r="O195" s="16">
        <f t="shared" si="401"/>
        <v>1</v>
      </c>
      <c r="P195" s="16">
        <f>IFERROR(INDEX('Model 2'!EMBLEMFac26,MATCH(H195,'Model 2'!$S$8:$S$129,0)),P194)</f>
        <v>1.4196885320146637</v>
      </c>
      <c r="Q195" s="16" t="e">
        <f>INDEX('Model 2'!EMBLEMFac9Fac18,MATCH(I195,'Model 2'!$A$133:$A$162,1),MATCH($D$4,'Model 2'!$C$132:$G$132,0))</f>
        <v>#N/A</v>
      </c>
      <c r="R195" s="16" t="e">
        <f t="shared" ref="R195" si="402">R194</f>
        <v>#N/A</v>
      </c>
      <c r="S195" s="16" t="e">
        <f t="shared" si="270"/>
        <v>#N/A</v>
      </c>
      <c r="U195" s="34">
        <f t="shared" si="299"/>
        <v>16</v>
      </c>
    </row>
    <row r="196" spans="7:21" x14ac:dyDescent="0.3">
      <c r="G196" s="18">
        <f t="shared" si="296"/>
        <v>96</v>
      </c>
      <c r="H196" s="5" t="s">
        <v>459</v>
      </c>
      <c r="I196" s="33" t="e">
        <f>IF('Model 2'!$B$168="C",$B$5*(1+'Model 2'!$B$167)^(U196-1),IF('Model 2'!$B$168="S",$B$5*(1+'Model 2'!$B$167*(U196-1)),$B$5))</f>
        <v>#N/A</v>
      </c>
      <c r="J196" s="16">
        <f t="shared" si="372"/>
        <v>0.67293831570653539</v>
      </c>
      <c r="K196" s="16">
        <f t="shared" si="372"/>
        <v>1.0198528715010069</v>
      </c>
      <c r="L196" s="16">
        <f t="shared" si="372"/>
        <v>0.95844413924195726</v>
      </c>
      <c r="M196" s="16">
        <f t="shared" si="372"/>
        <v>0.98731177731008701</v>
      </c>
      <c r="N196" s="16">
        <f t="shared" ref="N196:O196" si="403">N195</f>
        <v>1.0342794104085824</v>
      </c>
      <c r="O196" s="16">
        <f t="shared" si="403"/>
        <v>1</v>
      </c>
      <c r="P196" s="16">
        <f>IFERROR(INDEX('Model 2'!EMBLEMFac26,MATCH(H196,'Model 2'!$S$8:$S$129,0)),P195)</f>
        <v>1.4196885320146637</v>
      </c>
      <c r="Q196" s="16" t="e">
        <f>INDEX('Model 2'!EMBLEMFac9Fac18,MATCH(I196,'Model 2'!$A$133:$A$162,1),MATCH($D$4,'Model 2'!$C$132:$G$132,0))</f>
        <v>#N/A</v>
      </c>
      <c r="R196" s="16" t="e">
        <f t="shared" ref="R196" si="404">R195</f>
        <v>#N/A</v>
      </c>
      <c r="S196" s="16" t="e">
        <f t="shared" ref="S196:S259" si="405">MIN(1,PRODUCT(J196:R196))</f>
        <v>#N/A</v>
      </c>
      <c r="U196" s="34">
        <f t="shared" si="299"/>
        <v>17</v>
      </c>
    </row>
    <row r="197" spans="7:21" x14ac:dyDescent="0.3">
      <c r="G197" s="18">
        <f t="shared" si="296"/>
        <v>96</v>
      </c>
      <c r="H197" s="5" t="s">
        <v>460</v>
      </c>
      <c r="I197" s="33" t="e">
        <f>IF('Model 2'!$B$168="C",$B$5*(1+'Model 2'!$B$167)^(U197-1),IF('Model 2'!$B$168="S",$B$5*(1+'Model 2'!$B$167*(U197-1)),$B$5))</f>
        <v>#N/A</v>
      </c>
      <c r="J197" s="16">
        <f t="shared" ref="J197:M212" si="406">J196</f>
        <v>0.67293831570653539</v>
      </c>
      <c r="K197" s="16">
        <f t="shared" si="406"/>
        <v>1.0198528715010069</v>
      </c>
      <c r="L197" s="16">
        <f t="shared" si="406"/>
        <v>0.95844413924195726</v>
      </c>
      <c r="M197" s="16">
        <f t="shared" si="406"/>
        <v>0.98731177731008701</v>
      </c>
      <c r="N197" s="16">
        <f t="shared" ref="N197:O197" si="407">N196</f>
        <v>1.0342794104085824</v>
      </c>
      <c r="O197" s="16">
        <f t="shared" si="407"/>
        <v>1</v>
      </c>
      <c r="P197" s="16">
        <f>IFERROR(INDEX('Model 2'!EMBLEMFac26,MATCH(H197,'Model 2'!$S$8:$S$129,0)),P196)</f>
        <v>1.4196885320146637</v>
      </c>
      <c r="Q197" s="16" t="e">
        <f>INDEX('Model 2'!EMBLEMFac9Fac18,MATCH(I197,'Model 2'!$A$133:$A$162,1),MATCH($D$4,'Model 2'!$C$132:$G$132,0))</f>
        <v>#N/A</v>
      </c>
      <c r="R197" s="16" t="e">
        <f t="shared" ref="R197" si="408">R196</f>
        <v>#N/A</v>
      </c>
      <c r="S197" s="16" t="e">
        <f t="shared" si="405"/>
        <v>#N/A</v>
      </c>
      <c r="U197" s="34">
        <f t="shared" si="299"/>
        <v>17</v>
      </c>
    </row>
    <row r="198" spans="7:21" x14ac:dyDescent="0.3">
      <c r="G198" s="18">
        <f t="shared" si="296"/>
        <v>96</v>
      </c>
      <c r="H198" s="5" t="s">
        <v>461</v>
      </c>
      <c r="I198" s="33" t="e">
        <f>IF('Model 2'!$B$168="C",$B$5*(1+'Model 2'!$B$167)^(U198-1),IF('Model 2'!$B$168="S",$B$5*(1+'Model 2'!$B$167*(U198-1)),$B$5))</f>
        <v>#N/A</v>
      </c>
      <c r="J198" s="16">
        <f t="shared" si="406"/>
        <v>0.67293831570653539</v>
      </c>
      <c r="K198" s="16">
        <f t="shared" si="406"/>
        <v>1.0198528715010069</v>
      </c>
      <c r="L198" s="16">
        <f t="shared" si="406"/>
        <v>0.95844413924195726</v>
      </c>
      <c r="M198" s="16">
        <f t="shared" si="406"/>
        <v>0.98731177731008701</v>
      </c>
      <c r="N198" s="16">
        <f t="shared" ref="N198:O198" si="409">N197</f>
        <v>1.0342794104085824</v>
      </c>
      <c r="O198" s="16">
        <f t="shared" si="409"/>
        <v>1</v>
      </c>
      <c r="P198" s="16">
        <f>IFERROR(INDEX('Model 2'!EMBLEMFac26,MATCH(H198,'Model 2'!$S$8:$S$129,0)),P197)</f>
        <v>1.4196885320146637</v>
      </c>
      <c r="Q198" s="16" t="e">
        <f>INDEX('Model 2'!EMBLEMFac9Fac18,MATCH(I198,'Model 2'!$A$133:$A$162,1),MATCH($D$4,'Model 2'!$C$132:$G$132,0))</f>
        <v>#N/A</v>
      </c>
      <c r="R198" s="16" t="e">
        <f t="shared" ref="R198" si="410">R197</f>
        <v>#N/A</v>
      </c>
      <c r="S198" s="16" t="e">
        <f t="shared" si="405"/>
        <v>#N/A</v>
      </c>
      <c r="U198" s="34">
        <f t="shared" si="299"/>
        <v>17</v>
      </c>
    </row>
    <row r="199" spans="7:21" x14ac:dyDescent="0.3">
      <c r="G199" s="18">
        <f t="shared" si="296"/>
        <v>96</v>
      </c>
      <c r="H199" s="5" t="s">
        <v>462</v>
      </c>
      <c r="I199" s="33" t="e">
        <f>IF('Model 2'!$B$168="C",$B$5*(1+'Model 2'!$B$167)^(U199-1),IF('Model 2'!$B$168="S",$B$5*(1+'Model 2'!$B$167*(U199-1)),$B$5))</f>
        <v>#N/A</v>
      </c>
      <c r="J199" s="16">
        <f t="shared" si="406"/>
        <v>0.67293831570653539</v>
      </c>
      <c r="K199" s="16">
        <f t="shared" si="406"/>
        <v>1.0198528715010069</v>
      </c>
      <c r="L199" s="16">
        <f t="shared" si="406"/>
        <v>0.95844413924195726</v>
      </c>
      <c r="M199" s="16">
        <f t="shared" si="406"/>
        <v>0.98731177731008701</v>
      </c>
      <c r="N199" s="16">
        <f t="shared" ref="N199:O199" si="411">N198</f>
        <v>1.0342794104085824</v>
      </c>
      <c r="O199" s="16">
        <f t="shared" si="411"/>
        <v>1</v>
      </c>
      <c r="P199" s="16">
        <f>IFERROR(INDEX('Model 2'!EMBLEMFac26,MATCH(H199,'Model 2'!$S$8:$S$129,0)),P198)</f>
        <v>1.4196885320146637</v>
      </c>
      <c r="Q199" s="16" t="e">
        <f>INDEX('Model 2'!EMBLEMFac9Fac18,MATCH(I199,'Model 2'!$A$133:$A$162,1),MATCH($D$4,'Model 2'!$C$132:$G$132,0))</f>
        <v>#N/A</v>
      </c>
      <c r="R199" s="16" t="e">
        <f t="shared" ref="R199" si="412">R198</f>
        <v>#N/A</v>
      </c>
      <c r="S199" s="16" t="e">
        <f t="shared" si="405"/>
        <v>#N/A</v>
      </c>
      <c r="U199" s="34">
        <f t="shared" si="299"/>
        <v>17</v>
      </c>
    </row>
    <row r="200" spans="7:21" x14ac:dyDescent="0.3">
      <c r="G200" s="18">
        <f t="shared" si="296"/>
        <v>96</v>
      </c>
      <c r="H200" s="5" t="s">
        <v>463</v>
      </c>
      <c r="I200" s="33" t="e">
        <f>IF('Model 2'!$B$168="C",$B$5*(1+'Model 2'!$B$167)^(U200-1),IF('Model 2'!$B$168="S",$B$5*(1+'Model 2'!$B$167*(U200-1)),$B$5))</f>
        <v>#N/A</v>
      </c>
      <c r="J200" s="16">
        <f t="shared" si="406"/>
        <v>0.67293831570653539</v>
      </c>
      <c r="K200" s="16">
        <f t="shared" si="406"/>
        <v>1.0198528715010069</v>
      </c>
      <c r="L200" s="16">
        <f t="shared" si="406"/>
        <v>0.95844413924195726</v>
      </c>
      <c r="M200" s="16">
        <f t="shared" si="406"/>
        <v>0.98731177731008701</v>
      </c>
      <c r="N200" s="16">
        <f t="shared" ref="N200:O200" si="413">N199</f>
        <v>1.0342794104085824</v>
      </c>
      <c r="O200" s="16">
        <f t="shared" si="413"/>
        <v>1</v>
      </c>
      <c r="P200" s="16">
        <f>IFERROR(INDEX('Model 2'!EMBLEMFac26,MATCH(H200,'Model 2'!$S$8:$S$129,0)),P199)</f>
        <v>1.4196885320146637</v>
      </c>
      <c r="Q200" s="16" t="e">
        <f>INDEX('Model 2'!EMBLEMFac9Fac18,MATCH(I200,'Model 2'!$A$133:$A$162,1),MATCH($D$4,'Model 2'!$C$132:$G$132,0))</f>
        <v>#N/A</v>
      </c>
      <c r="R200" s="16" t="e">
        <f t="shared" ref="R200" si="414">R199</f>
        <v>#N/A</v>
      </c>
      <c r="S200" s="16" t="e">
        <f t="shared" si="405"/>
        <v>#N/A</v>
      </c>
      <c r="U200" s="34">
        <f t="shared" si="299"/>
        <v>17</v>
      </c>
    </row>
    <row r="201" spans="7:21" x14ac:dyDescent="0.3">
      <c r="G201" s="18">
        <f t="shared" si="296"/>
        <v>96</v>
      </c>
      <c r="H201" s="5" t="s">
        <v>464</v>
      </c>
      <c r="I201" s="33" t="e">
        <f>IF('Model 2'!$B$168="C",$B$5*(1+'Model 2'!$B$167)^(U201-1),IF('Model 2'!$B$168="S",$B$5*(1+'Model 2'!$B$167*(U201-1)),$B$5))</f>
        <v>#N/A</v>
      </c>
      <c r="J201" s="16">
        <f t="shared" si="406"/>
        <v>0.67293831570653539</v>
      </c>
      <c r="K201" s="16">
        <f t="shared" si="406"/>
        <v>1.0198528715010069</v>
      </c>
      <c r="L201" s="16">
        <f t="shared" si="406"/>
        <v>0.95844413924195726</v>
      </c>
      <c r="M201" s="16">
        <f t="shared" si="406"/>
        <v>0.98731177731008701</v>
      </c>
      <c r="N201" s="16">
        <f t="shared" ref="N201:O201" si="415">N200</f>
        <v>1.0342794104085824</v>
      </c>
      <c r="O201" s="16">
        <f t="shared" si="415"/>
        <v>1</v>
      </c>
      <c r="P201" s="16">
        <f>IFERROR(INDEX('Model 2'!EMBLEMFac26,MATCH(H201,'Model 2'!$S$8:$S$129,0)),P200)</f>
        <v>1.4196885320146637</v>
      </c>
      <c r="Q201" s="16" t="e">
        <f>INDEX('Model 2'!EMBLEMFac9Fac18,MATCH(I201,'Model 2'!$A$133:$A$162,1),MATCH($D$4,'Model 2'!$C$132:$G$132,0))</f>
        <v>#N/A</v>
      </c>
      <c r="R201" s="16" t="e">
        <f t="shared" ref="R201" si="416">R200</f>
        <v>#N/A</v>
      </c>
      <c r="S201" s="16" t="e">
        <f t="shared" si="405"/>
        <v>#N/A</v>
      </c>
      <c r="U201" s="34">
        <f t="shared" si="299"/>
        <v>17</v>
      </c>
    </row>
    <row r="202" spans="7:21" x14ac:dyDescent="0.3">
      <c r="G202" s="18">
        <f t="shared" si="296"/>
        <v>96</v>
      </c>
      <c r="H202" s="5" t="s">
        <v>465</v>
      </c>
      <c r="I202" s="33" t="e">
        <f>IF('Model 2'!$B$168="C",$B$5*(1+'Model 2'!$B$167)^(U202-1),IF('Model 2'!$B$168="S",$B$5*(1+'Model 2'!$B$167*(U202-1)),$B$5))</f>
        <v>#N/A</v>
      </c>
      <c r="J202" s="16">
        <f t="shared" si="406"/>
        <v>0.67293831570653539</v>
      </c>
      <c r="K202" s="16">
        <f t="shared" si="406"/>
        <v>1.0198528715010069</v>
      </c>
      <c r="L202" s="16">
        <f t="shared" si="406"/>
        <v>0.95844413924195726</v>
      </c>
      <c r="M202" s="16">
        <f t="shared" si="406"/>
        <v>0.98731177731008701</v>
      </c>
      <c r="N202" s="16">
        <f t="shared" ref="N202:O202" si="417">N201</f>
        <v>1.0342794104085824</v>
      </c>
      <c r="O202" s="16">
        <f t="shared" si="417"/>
        <v>1</v>
      </c>
      <c r="P202" s="16">
        <f>IFERROR(INDEX('Model 2'!EMBLEMFac26,MATCH(H202,'Model 2'!$S$8:$S$129,0)),P201)</f>
        <v>1.4196885320146637</v>
      </c>
      <c r="Q202" s="16" t="e">
        <f>INDEX('Model 2'!EMBLEMFac9Fac18,MATCH(I202,'Model 2'!$A$133:$A$162,1),MATCH($D$4,'Model 2'!$C$132:$G$132,0))</f>
        <v>#N/A</v>
      </c>
      <c r="R202" s="16" t="e">
        <f t="shared" ref="R202" si="418">R201</f>
        <v>#N/A</v>
      </c>
      <c r="S202" s="16" t="e">
        <f t="shared" si="405"/>
        <v>#N/A</v>
      </c>
      <c r="U202" s="34">
        <f t="shared" si="299"/>
        <v>17</v>
      </c>
    </row>
    <row r="203" spans="7:21" x14ac:dyDescent="0.3">
      <c r="G203" s="18">
        <f t="shared" si="296"/>
        <v>96</v>
      </c>
      <c r="H203" s="5" t="s">
        <v>466</v>
      </c>
      <c r="I203" s="33" t="e">
        <f>IF('Model 2'!$B$168="C",$B$5*(1+'Model 2'!$B$167)^(U203-1),IF('Model 2'!$B$168="S",$B$5*(1+'Model 2'!$B$167*(U203-1)),$B$5))</f>
        <v>#N/A</v>
      </c>
      <c r="J203" s="16">
        <f t="shared" si="406"/>
        <v>0.67293831570653539</v>
      </c>
      <c r="K203" s="16">
        <f t="shared" si="406"/>
        <v>1.0198528715010069</v>
      </c>
      <c r="L203" s="16">
        <f t="shared" si="406"/>
        <v>0.95844413924195726</v>
      </c>
      <c r="M203" s="16">
        <f t="shared" si="406"/>
        <v>0.98731177731008701</v>
      </c>
      <c r="N203" s="16">
        <f t="shared" ref="N203:O203" si="419">N202</f>
        <v>1.0342794104085824</v>
      </c>
      <c r="O203" s="16">
        <f t="shared" si="419"/>
        <v>1</v>
      </c>
      <c r="P203" s="16">
        <f>IFERROR(INDEX('Model 2'!EMBLEMFac26,MATCH(H203,'Model 2'!$S$8:$S$129,0)),P202)</f>
        <v>1.4196885320146637</v>
      </c>
      <c r="Q203" s="16" t="e">
        <f>INDEX('Model 2'!EMBLEMFac9Fac18,MATCH(I203,'Model 2'!$A$133:$A$162,1),MATCH($D$4,'Model 2'!$C$132:$G$132,0))</f>
        <v>#N/A</v>
      </c>
      <c r="R203" s="16" t="e">
        <f t="shared" ref="R203" si="420">R202</f>
        <v>#N/A</v>
      </c>
      <c r="S203" s="16" t="e">
        <f t="shared" si="405"/>
        <v>#N/A</v>
      </c>
      <c r="U203" s="34">
        <f t="shared" si="299"/>
        <v>17</v>
      </c>
    </row>
    <row r="204" spans="7:21" x14ac:dyDescent="0.3">
      <c r="G204" s="18">
        <f t="shared" si="296"/>
        <v>96</v>
      </c>
      <c r="H204" s="5" t="s">
        <v>467</v>
      </c>
      <c r="I204" s="33" t="e">
        <f>IF('Model 2'!$B$168="C",$B$5*(1+'Model 2'!$B$167)^(U204-1),IF('Model 2'!$B$168="S",$B$5*(1+'Model 2'!$B$167*(U204-1)),$B$5))</f>
        <v>#N/A</v>
      </c>
      <c r="J204" s="16">
        <f t="shared" si="406"/>
        <v>0.67293831570653539</v>
      </c>
      <c r="K204" s="16">
        <f t="shared" si="406"/>
        <v>1.0198528715010069</v>
      </c>
      <c r="L204" s="16">
        <f t="shared" si="406"/>
        <v>0.95844413924195726</v>
      </c>
      <c r="M204" s="16">
        <f t="shared" si="406"/>
        <v>0.98731177731008701</v>
      </c>
      <c r="N204" s="16">
        <f t="shared" ref="N204:O204" si="421">N203</f>
        <v>1.0342794104085824</v>
      </c>
      <c r="O204" s="16">
        <f t="shared" si="421"/>
        <v>1</v>
      </c>
      <c r="P204" s="16">
        <f>IFERROR(INDEX('Model 2'!EMBLEMFac26,MATCH(H204,'Model 2'!$S$8:$S$129,0)),P203)</f>
        <v>1.4196885320146637</v>
      </c>
      <c r="Q204" s="16" t="e">
        <f>INDEX('Model 2'!EMBLEMFac9Fac18,MATCH(I204,'Model 2'!$A$133:$A$162,1),MATCH($D$4,'Model 2'!$C$132:$G$132,0))</f>
        <v>#N/A</v>
      </c>
      <c r="R204" s="16" t="e">
        <f t="shared" ref="R204" si="422">R203</f>
        <v>#N/A</v>
      </c>
      <c r="S204" s="16" t="e">
        <f t="shared" si="405"/>
        <v>#N/A</v>
      </c>
      <c r="U204" s="34">
        <f t="shared" si="299"/>
        <v>17</v>
      </c>
    </row>
    <row r="205" spans="7:21" x14ac:dyDescent="0.3">
      <c r="G205" s="18">
        <f t="shared" si="296"/>
        <v>96</v>
      </c>
      <c r="H205" s="5" t="s">
        <v>468</v>
      </c>
      <c r="I205" s="33" t="e">
        <f>IF('Model 2'!$B$168="C",$B$5*(1+'Model 2'!$B$167)^(U205-1),IF('Model 2'!$B$168="S",$B$5*(1+'Model 2'!$B$167*(U205-1)),$B$5))</f>
        <v>#N/A</v>
      </c>
      <c r="J205" s="16">
        <f t="shared" si="406"/>
        <v>0.67293831570653539</v>
      </c>
      <c r="K205" s="16">
        <f t="shared" si="406"/>
        <v>1.0198528715010069</v>
      </c>
      <c r="L205" s="16">
        <f t="shared" si="406"/>
        <v>0.95844413924195726</v>
      </c>
      <c r="M205" s="16">
        <f t="shared" si="406"/>
        <v>0.98731177731008701</v>
      </c>
      <c r="N205" s="16">
        <f t="shared" ref="N205:O205" si="423">N204</f>
        <v>1.0342794104085824</v>
      </c>
      <c r="O205" s="16">
        <f t="shared" si="423"/>
        <v>1</v>
      </c>
      <c r="P205" s="16">
        <f>IFERROR(INDEX('Model 2'!EMBLEMFac26,MATCH(H205,'Model 2'!$S$8:$S$129,0)),P204)</f>
        <v>1.4196885320146637</v>
      </c>
      <c r="Q205" s="16" t="e">
        <f>INDEX('Model 2'!EMBLEMFac9Fac18,MATCH(I205,'Model 2'!$A$133:$A$162,1),MATCH($D$4,'Model 2'!$C$132:$G$132,0))</f>
        <v>#N/A</v>
      </c>
      <c r="R205" s="16" t="e">
        <f t="shared" ref="R205" si="424">R204</f>
        <v>#N/A</v>
      </c>
      <c r="S205" s="16" t="e">
        <f t="shared" si="405"/>
        <v>#N/A</v>
      </c>
      <c r="U205" s="34">
        <f t="shared" si="299"/>
        <v>17</v>
      </c>
    </row>
    <row r="206" spans="7:21" x14ac:dyDescent="0.3">
      <c r="G206" s="18">
        <f t="shared" si="296"/>
        <v>96</v>
      </c>
      <c r="H206" s="5" t="s">
        <v>469</v>
      </c>
      <c r="I206" s="33" t="e">
        <f>IF('Model 2'!$B$168="C",$B$5*(1+'Model 2'!$B$167)^(U206-1),IF('Model 2'!$B$168="S",$B$5*(1+'Model 2'!$B$167*(U206-1)),$B$5))</f>
        <v>#N/A</v>
      </c>
      <c r="J206" s="16">
        <f t="shared" si="406"/>
        <v>0.67293831570653539</v>
      </c>
      <c r="K206" s="16">
        <f t="shared" si="406"/>
        <v>1.0198528715010069</v>
      </c>
      <c r="L206" s="16">
        <f t="shared" si="406"/>
        <v>0.95844413924195726</v>
      </c>
      <c r="M206" s="16">
        <f t="shared" si="406"/>
        <v>0.98731177731008701</v>
      </c>
      <c r="N206" s="16">
        <f t="shared" ref="N206:O206" si="425">N205</f>
        <v>1.0342794104085824</v>
      </c>
      <c r="O206" s="16">
        <f t="shared" si="425"/>
        <v>1</v>
      </c>
      <c r="P206" s="16">
        <f>IFERROR(INDEX('Model 2'!EMBLEMFac26,MATCH(H206,'Model 2'!$S$8:$S$129,0)),P205)</f>
        <v>1.4196885320146637</v>
      </c>
      <c r="Q206" s="16" t="e">
        <f>INDEX('Model 2'!EMBLEMFac9Fac18,MATCH(I206,'Model 2'!$A$133:$A$162,1),MATCH($D$4,'Model 2'!$C$132:$G$132,0))</f>
        <v>#N/A</v>
      </c>
      <c r="R206" s="16" t="e">
        <f t="shared" ref="R206" si="426">R205</f>
        <v>#N/A</v>
      </c>
      <c r="S206" s="16" t="e">
        <f t="shared" si="405"/>
        <v>#N/A</v>
      </c>
      <c r="U206" s="34">
        <f t="shared" si="299"/>
        <v>17</v>
      </c>
    </row>
    <row r="207" spans="7:21" x14ac:dyDescent="0.3">
      <c r="G207" s="18">
        <f t="shared" si="296"/>
        <v>96</v>
      </c>
      <c r="H207" s="5" t="s">
        <v>470</v>
      </c>
      <c r="I207" s="33" t="e">
        <f>IF('Model 2'!$B$168="C",$B$5*(1+'Model 2'!$B$167)^(U207-1),IF('Model 2'!$B$168="S",$B$5*(1+'Model 2'!$B$167*(U207-1)),$B$5))</f>
        <v>#N/A</v>
      </c>
      <c r="J207" s="16">
        <f t="shared" si="406"/>
        <v>0.67293831570653539</v>
      </c>
      <c r="K207" s="16">
        <f t="shared" si="406"/>
        <v>1.0198528715010069</v>
      </c>
      <c r="L207" s="16">
        <f t="shared" si="406"/>
        <v>0.95844413924195726</v>
      </c>
      <c r="M207" s="16">
        <f t="shared" si="406"/>
        <v>0.98731177731008701</v>
      </c>
      <c r="N207" s="16">
        <f t="shared" ref="N207:O207" si="427">N206</f>
        <v>1.0342794104085824</v>
      </c>
      <c r="O207" s="16">
        <f t="shared" si="427"/>
        <v>1</v>
      </c>
      <c r="P207" s="16">
        <f>IFERROR(INDEX('Model 2'!EMBLEMFac26,MATCH(H207,'Model 2'!$S$8:$S$129,0)),P206)</f>
        <v>1.4196885320146637</v>
      </c>
      <c r="Q207" s="16" t="e">
        <f>INDEX('Model 2'!EMBLEMFac9Fac18,MATCH(I207,'Model 2'!$A$133:$A$162,1),MATCH($D$4,'Model 2'!$C$132:$G$132,0))</f>
        <v>#N/A</v>
      </c>
      <c r="R207" s="16" t="e">
        <f t="shared" ref="R207" si="428">R206</f>
        <v>#N/A</v>
      </c>
      <c r="S207" s="16" t="e">
        <f t="shared" si="405"/>
        <v>#N/A</v>
      </c>
      <c r="U207" s="34">
        <f t="shared" si="299"/>
        <v>17</v>
      </c>
    </row>
    <row r="208" spans="7:21" x14ac:dyDescent="0.3">
      <c r="G208" s="18">
        <f t="shared" si="296"/>
        <v>97</v>
      </c>
      <c r="H208" s="5" t="s">
        <v>471</v>
      </c>
      <c r="I208" s="33" t="e">
        <f>IF('Model 2'!$B$168="C",$B$5*(1+'Model 2'!$B$167)^(U208-1),IF('Model 2'!$B$168="S",$B$5*(1+'Model 2'!$B$167*(U208-1)),$B$5))</f>
        <v>#N/A</v>
      </c>
      <c r="J208" s="16">
        <f t="shared" si="406"/>
        <v>0.67293831570653539</v>
      </c>
      <c r="K208" s="16">
        <f t="shared" si="406"/>
        <v>1.0198528715010069</v>
      </c>
      <c r="L208" s="16">
        <f t="shared" si="406"/>
        <v>0.95844413924195726</v>
      </c>
      <c r="M208" s="16">
        <f t="shared" si="406"/>
        <v>0.98731177731008701</v>
      </c>
      <c r="N208" s="16">
        <f t="shared" ref="N208:O208" si="429">N207</f>
        <v>1.0342794104085824</v>
      </c>
      <c r="O208" s="16">
        <f t="shared" si="429"/>
        <v>1</v>
      </c>
      <c r="P208" s="16">
        <f>IFERROR(INDEX('Model 2'!EMBLEMFac26,MATCH(H208,'Model 2'!$S$8:$S$129,0)),P207)</f>
        <v>1.4196885320146637</v>
      </c>
      <c r="Q208" s="16" t="e">
        <f>INDEX('Model 2'!EMBLEMFac9Fac18,MATCH(I208,'Model 2'!$A$133:$A$162,1),MATCH($D$4,'Model 2'!$C$132:$G$132,0))</f>
        <v>#N/A</v>
      </c>
      <c r="R208" s="16" t="e">
        <f t="shared" ref="R208" si="430">R207</f>
        <v>#N/A</v>
      </c>
      <c r="S208" s="16" t="e">
        <f t="shared" si="405"/>
        <v>#N/A</v>
      </c>
      <c r="U208" s="34">
        <f t="shared" si="299"/>
        <v>18</v>
      </c>
    </row>
    <row r="209" spans="7:21" x14ac:dyDescent="0.3">
      <c r="G209" s="18">
        <f t="shared" ref="G209:G272" si="431">G197+1</f>
        <v>97</v>
      </c>
      <c r="H209" s="5" t="s">
        <v>472</v>
      </c>
      <c r="I209" s="33" t="e">
        <f>IF('Model 2'!$B$168="C",$B$5*(1+'Model 2'!$B$167)^(U209-1),IF('Model 2'!$B$168="S",$B$5*(1+'Model 2'!$B$167*(U209-1)),$B$5))</f>
        <v>#N/A</v>
      </c>
      <c r="J209" s="16">
        <f t="shared" si="406"/>
        <v>0.67293831570653539</v>
      </c>
      <c r="K209" s="16">
        <f t="shared" si="406"/>
        <v>1.0198528715010069</v>
      </c>
      <c r="L209" s="16">
        <f t="shared" si="406"/>
        <v>0.95844413924195726</v>
      </c>
      <c r="M209" s="16">
        <f t="shared" si="406"/>
        <v>0.98731177731008701</v>
      </c>
      <c r="N209" s="16">
        <f t="shared" ref="N209:O209" si="432">N208</f>
        <v>1.0342794104085824</v>
      </c>
      <c r="O209" s="16">
        <f t="shared" si="432"/>
        <v>1</v>
      </c>
      <c r="P209" s="16">
        <f>IFERROR(INDEX('Model 2'!EMBLEMFac26,MATCH(H209,'Model 2'!$S$8:$S$129,0)),P208)</f>
        <v>1.4196885320146637</v>
      </c>
      <c r="Q209" s="16" t="e">
        <f>INDEX('Model 2'!EMBLEMFac9Fac18,MATCH(I209,'Model 2'!$A$133:$A$162,1),MATCH($D$4,'Model 2'!$C$132:$G$132,0))</f>
        <v>#N/A</v>
      </c>
      <c r="R209" s="16" t="e">
        <f t="shared" ref="R209" si="433">R208</f>
        <v>#N/A</v>
      </c>
      <c r="S209" s="16" t="e">
        <f t="shared" si="405"/>
        <v>#N/A</v>
      </c>
      <c r="U209" s="34">
        <f t="shared" ref="U209:U272" si="434">U197+1</f>
        <v>18</v>
      </c>
    </row>
    <row r="210" spans="7:21" x14ac:dyDescent="0.3">
      <c r="G210" s="18">
        <f t="shared" si="431"/>
        <v>97</v>
      </c>
      <c r="H210" s="5" t="s">
        <v>473</v>
      </c>
      <c r="I210" s="33" t="e">
        <f>IF('Model 2'!$B$168="C",$B$5*(1+'Model 2'!$B$167)^(U210-1),IF('Model 2'!$B$168="S",$B$5*(1+'Model 2'!$B$167*(U210-1)),$B$5))</f>
        <v>#N/A</v>
      </c>
      <c r="J210" s="16">
        <f t="shared" si="406"/>
        <v>0.67293831570653539</v>
      </c>
      <c r="K210" s="16">
        <f t="shared" si="406"/>
        <v>1.0198528715010069</v>
      </c>
      <c r="L210" s="16">
        <f t="shared" si="406"/>
        <v>0.95844413924195726</v>
      </c>
      <c r="M210" s="16">
        <f t="shared" si="406"/>
        <v>0.98731177731008701</v>
      </c>
      <c r="N210" s="16">
        <f t="shared" ref="N210:O210" si="435">N209</f>
        <v>1.0342794104085824</v>
      </c>
      <c r="O210" s="16">
        <f t="shared" si="435"/>
        <v>1</v>
      </c>
      <c r="P210" s="16">
        <f>IFERROR(INDEX('Model 2'!EMBLEMFac26,MATCH(H210,'Model 2'!$S$8:$S$129,0)),P209)</f>
        <v>1.4196885320146637</v>
      </c>
      <c r="Q210" s="16" t="e">
        <f>INDEX('Model 2'!EMBLEMFac9Fac18,MATCH(I210,'Model 2'!$A$133:$A$162,1),MATCH($D$4,'Model 2'!$C$132:$G$132,0))</f>
        <v>#N/A</v>
      </c>
      <c r="R210" s="16" t="e">
        <f t="shared" ref="R210" si="436">R209</f>
        <v>#N/A</v>
      </c>
      <c r="S210" s="16" t="e">
        <f t="shared" si="405"/>
        <v>#N/A</v>
      </c>
      <c r="U210" s="34">
        <f t="shared" si="434"/>
        <v>18</v>
      </c>
    </row>
    <row r="211" spans="7:21" x14ac:dyDescent="0.3">
      <c r="G211" s="18">
        <f t="shared" si="431"/>
        <v>97</v>
      </c>
      <c r="H211" s="5" t="s">
        <v>474</v>
      </c>
      <c r="I211" s="33" t="e">
        <f>IF('Model 2'!$B$168="C",$B$5*(1+'Model 2'!$B$167)^(U211-1),IF('Model 2'!$B$168="S",$B$5*(1+'Model 2'!$B$167*(U211-1)),$B$5))</f>
        <v>#N/A</v>
      </c>
      <c r="J211" s="16">
        <f t="shared" si="406"/>
        <v>0.67293831570653539</v>
      </c>
      <c r="K211" s="16">
        <f t="shared" si="406"/>
        <v>1.0198528715010069</v>
      </c>
      <c r="L211" s="16">
        <f t="shared" si="406"/>
        <v>0.95844413924195726</v>
      </c>
      <c r="M211" s="16">
        <f t="shared" si="406"/>
        <v>0.98731177731008701</v>
      </c>
      <c r="N211" s="16">
        <f t="shared" ref="N211:O211" si="437">N210</f>
        <v>1.0342794104085824</v>
      </c>
      <c r="O211" s="16">
        <f t="shared" si="437"/>
        <v>1</v>
      </c>
      <c r="P211" s="16">
        <f>IFERROR(INDEX('Model 2'!EMBLEMFac26,MATCH(H211,'Model 2'!$S$8:$S$129,0)),P210)</f>
        <v>1.4196885320146637</v>
      </c>
      <c r="Q211" s="16" t="e">
        <f>INDEX('Model 2'!EMBLEMFac9Fac18,MATCH(I211,'Model 2'!$A$133:$A$162,1),MATCH($D$4,'Model 2'!$C$132:$G$132,0))</f>
        <v>#N/A</v>
      </c>
      <c r="R211" s="16" t="e">
        <f t="shared" ref="R211" si="438">R210</f>
        <v>#N/A</v>
      </c>
      <c r="S211" s="16" t="e">
        <f t="shared" si="405"/>
        <v>#N/A</v>
      </c>
      <c r="U211" s="34">
        <f t="shared" si="434"/>
        <v>18</v>
      </c>
    </row>
    <row r="212" spans="7:21" x14ac:dyDescent="0.3">
      <c r="G212" s="18">
        <f t="shared" si="431"/>
        <v>97</v>
      </c>
      <c r="H212" s="5" t="s">
        <v>475</v>
      </c>
      <c r="I212" s="33" t="e">
        <f>IF('Model 2'!$B$168="C",$B$5*(1+'Model 2'!$B$167)^(U212-1),IF('Model 2'!$B$168="S",$B$5*(1+'Model 2'!$B$167*(U212-1)),$B$5))</f>
        <v>#N/A</v>
      </c>
      <c r="J212" s="16">
        <f t="shared" si="406"/>
        <v>0.67293831570653539</v>
      </c>
      <c r="K212" s="16">
        <f t="shared" si="406"/>
        <v>1.0198528715010069</v>
      </c>
      <c r="L212" s="16">
        <f t="shared" si="406"/>
        <v>0.95844413924195726</v>
      </c>
      <c r="M212" s="16">
        <f t="shared" si="406"/>
        <v>0.98731177731008701</v>
      </c>
      <c r="N212" s="16">
        <f t="shared" ref="N212:O212" si="439">N211</f>
        <v>1.0342794104085824</v>
      </c>
      <c r="O212" s="16">
        <f t="shared" si="439"/>
        <v>1</v>
      </c>
      <c r="P212" s="16">
        <f>IFERROR(INDEX('Model 2'!EMBLEMFac26,MATCH(H212,'Model 2'!$S$8:$S$129,0)),P211)</f>
        <v>1.4196885320146637</v>
      </c>
      <c r="Q212" s="16" t="e">
        <f>INDEX('Model 2'!EMBLEMFac9Fac18,MATCH(I212,'Model 2'!$A$133:$A$162,1),MATCH($D$4,'Model 2'!$C$132:$G$132,0))</f>
        <v>#N/A</v>
      </c>
      <c r="R212" s="16" t="e">
        <f t="shared" ref="R212" si="440">R211</f>
        <v>#N/A</v>
      </c>
      <c r="S212" s="16" t="e">
        <f t="shared" si="405"/>
        <v>#N/A</v>
      </c>
      <c r="U212" s="34">
        <f t="shared" si="434"/>
        <v>18</v>
      </c>
    </row>
    <row r="213" spans="7:21" x14ac:dyDescent="0.3">
      <c r="G213" s="18">
        <f t="shared" si="431"/>
        <v>97</v>
      </c>
      <c r="H213" s="5" t="s">
        <v>476</v>
      </c>
      <c r="I213" s="33" t="e">
        <f>IF('Model 2'!$B$168="C",$B$5*(1+'Model 2'!$B$167)^(U213-1),IF('Model 2'!$B$168="S",$B$5*(1+'Model 2'!$B$167*(U213-1)),$B$5))</f>
        <v>#N/A</v>
      </c>
      <c r="J213" s="16">
        <f t="shared" ref="J213:M228" si="441">J212</f>
        <v>0.67293831570653539</v>
      </c>
      <c r="K213" s="16">
        <f t="shared" si="441"/>
        <v>1.0198528715010069</v>
      </c>
      <c r="L213" s="16">
        <f t="shared" si="441"/>
        <v>0.95844413924195726</v>
      </c>
      <c r="M213" s="16">
        <f t="shared" si="441"/>
        <v>0.98731177731008701</v>
      </c>
      <c r="N213" s="16">
        <f t="shared" ref="N213:O213" si="442">N212</f>
        <v>1.0342794104085824</v>
      </c>
      <c r="O213" s="16">
        <f t="shared" si="442"/>
        <v>1</v>
      </c>
      <c r="P213" s="16">
        <f>IFERROR(INDEX('Model 2'!EMBLEMFac26,MATCH(H213,'Model 2'!$S$8:$S$129,0)),P212)</f>
        <v>1.4196885320146637</v>
      </c>
      <c r="Q213" s="16" t="e">
        <f>INDEX('Model 2'!EMBLEMFac9Fac18,MATCH(I213,'Model 2'!$A$133:$A$162,1),MATCH($D$4,'Model 2'!$C$132:$G$132,0))</f>
        <v>#N/A</v>
      </c>
      <c r="R213" s="16" t="e">
        <f t="shared" ref="R213" si="443">R212</f>
        <v>#N/A</v>
      </c>
      <c r="S213" s="16" t="e">
        <f t="shared" si="405"/>
        <v>#N/A</v>
      </c>
      <c r="U213" s="34">
        <f t="shared" si="434"/>
        <v>18</v>
      </c>
    </row>
    <row r="214" spans="7:21" x14ac:dyDescent="0.3">
      <c r="G214" s="18">
        <f t="shared" si="431"/>
        <v>97</v>
      </c>
      <c r="H214" s="5" t="s">
        <v>477</v>
      </c>
      <c r="I214" s="33" t="e">
        <f>IF('Model 2'!$B$168="C",$B$5*(1+'Model 2'!$B$167)^(U214-1),IF('Model 2'!$B$168="S",$B$5*(1+'Model 2'!$B$167*(U214-1)),$B$5))</f>
        <v>#N/A</v>
      </c>
      <c r="J214" s="16">
        <f t="shared" si="441"/>
        <v>0.67293831570653539</v>
      </c>
      <c r="K214" s="16">
        <f t="shared" si="441"/>
        <v>1.0198528715010069</v>
      </c>
      <c r="L214" s="16">
        <f t="shared" si="441"/>
        <v>0.95844413924195726</v>
      </c>
      <c r="M214" s="16">
        <f t="shared" si="441"/>
        <v>0.98731177731008701</v>
      </c>
      <c r="N214" s="16">
        <f t="shared" ref="N214:O214" si="444">N213</f>
        <v>1.0342794104085824</v>
      </c>
      <c r="O214" s="16">
        <f t="shared" si="444"/>
        <v>1</v>
      </c>
      <c r="P214" s="16">
        <f>IFERROR(INDEX('Model 2'!EMBLEMFac26,MATCH(H214,'Model 2'!$S$8:$S$129,0)),P213)</f>
        <v>1.4196885320146637</v>
      </c>
      <c r="Q214" s="16" t="e">
        <f>INDEX('Model 2'!EMBLEMFac9Fac18,MATCH(I214,'Model 2'!$A$133:$A$162,1),MATCH($D$4,'Model 2'!$C$132:$G$132,0))</f>
        <v>#N/A</v>
      </c>
      <c r="R214" s="16" t="e">
        <f t="shared" ref="R214" si="445">R213</f>
        <v>#N/A</v>
      </c>
      <c r="S214" s="16" t="e">
        <f t="shared" si="405"/>
        <v>#N/A</v>
      </c>
      <c r="U214" s="34">
        <f t="shared" si="434"/>
        <v>18</v>
      </c>
    </row>
    <row r="215" spans="7:21" x14ac:dyDescent="0.3">
      <c r="G215" s="18">
        <f t="shared" si="431"/>
        <v>97</v>
      </c>
      <c r="H215" s="5" t="s">
        <v>478</v>
      </c>
      <c r="I215" s="33" t="e">
        <f>IF('Model 2'!$B$168="C",$B$5*(1+'Model 2'!$B$167)^(U215-1),IF('Model 2'!$B$168="S",$B$5*(1+'Model 2'!$B$167*(U215-1)),$B$5))</f>
        <v>#N/A</v>
      </c>
      <c r="J215" s="16">
        <f t="shared" si="441"/>
        <v>0.67293831570653539</v>
      </c>
      <c r="K215" s="16">
        <f t="shared" si="441"/>
        <v>1.0198528715010069</v>
      </c>
      <c r="L215" s="16">
        <f t="shared" si="441"/>
        <v>0.95844413924195726</v>
      </c>
      <c r="M215" s="16">
        <f t="shared" si="441"/>
        <v>0.98731177731008701</v>
      </c>
      <c r="N215" s="16">
        <f t="shared" ref="N215:O215" si="446">N214</f>
        <v>1.0342794104085824</v>
      </c>
      <c r="O215" s="16">
        <f t="shared" si="446"/>
        <v>1</v>
      </c>
      <c r="P215" s="16">
        <f>IFERROR(INDEX('Model 2'!EMBLEMFac26,MATCH(H215,'Model 2'!$S$8:$S$129,0)),P214)</f>
        <v>1.4196885320146637</v>
      </c>
      <c r="Q215" s="16" t="e">
        <f>INDEX('Model 2'!EMBLEMFac9Fac18,MATCH(I215,'Model 2'!$A$133:$A$162,1),MATCH($D$4,'Model 2'!$C$132:$G$132,0))</f>
        <v>#N/A</v>
      </c>
      <c r="R215" s="16" t="e">
        <f t="shared" ref="R215" si="447">R214</f>
        <v>#N/A</v>
      </c>
      <c r="S215" s="16" t="e">
        <f t="shared" si="405"/>
        <v>#N/A</v>
      </c>
      <c r="U215" s="34">
        <f t="shared" si="434"/>
        <v>18</v>
      </c>
    </row>
    <row r="216" spans="7:21" x14ac:dyDescent="0.3">
      <c r="G216" s="18">
        <f t="shared" si="431"/>
        <v>97</v>
      </c>
      <c r="H216" s="5" t="s">
        <v>479</v>
      </c>
      <c r="I216" s="33" t="e">
        <f>IF('Model 2'!$B$168="C",$B$5*(1+'Model 2'!$B$167)^(U216-1),IF('Model 2'!$B$168="S",$B$5*(1+'Model 2'!$B$167*(U216-1)),$B$5))</f>
        <v>#N/A</v>
      </c>
      <c r="J216" s="16">
        <f t="shared" si="441"/>
        <v>0.67293831570653539</v>
      </c>
      <c r="K216" s="16">
        <f t="shared" si="441"/>
        <v>1.0198528715010069</v>
      </c>
      <c r="L216" s="16">
        <f t="shared" si="441"/>
        <v>0.95844413924195726</v>
      </c>
      <c r="M216" s="16">
        <f t="shared" si="441"/>
        <v>0.98731177731008701</v>
      </c>
      <c r="N216" s="16">
        <f t="shared" ref="N216:O216" si="448">N215</f>
        <v>1.0342794104085824</v>
      </c>
      <c r="O216" s="16">
        <f t="shared" si="448"/>
        <v>1</v>
      </c>
      <c r="P216" s="16">
        <f>IFERROR(INDEX('Model 2'!EMBLEMFac26,MATCH(H216,'Model 2'!$S$8:$S$129,0)),P215)</f>
        <v>1.4196885320146637</v>
      </c>
      <c r="Q216" s="16" t="e">
        <f>INDEX('Model 2'!EMBLEMFac9Fac18,MATCH(I216,'Model 2'!$A$133:$A$162,1),MATCH($D$4,'Model 2'!$C$132:$G$132,0))</f>
        <v>#N/A</v>
      </c>
      <c r="R216" s="16" t="e">
        <f t="shared" ref="R216" si="449">R215</f>
        <v>#N/A</v>
      </c>
      <c r="S216" s="16" t="e">
        <f t="shared" si="405"/>
        <v>#N/A</v>
      </c>
      <c r="U216" s="34">
        <f t="shared" si="434"/>
        <v>18</v>
      </c>
    </row>
    <row r="217" spans="7:21" x14ac:dyDescent="0.3">
      <c r="G217" s="18">
        <f t="shared" si="431"/>
        <v>97</v>
      </c>
      <c r="H217" s="5" t="s">
        <v>480</v>
      </c>
      <c r="I217" s="33" t="e">
        <f>IF('Model 2'!$B$168="C",$B$5*(1+'Model 2'!$B$167)^(U217-1),IF('Model 2'!$B$168="S",$B$5*(1+'Model 2'!$B$167*(U217-1)),$B$5))</f>
        <v>#N/A</v>
      </c>
      <c r="J217" s="16">
        <f t="shared" si="441"/>
        <v>0.67293831570653539</v>
      </c>
      <c r="K217" s="16">
        <f t="shared" si="441"/>
        <v>1.0198528715010069</v>
      </c>
      <c r="L217" s="16">
        <f t="shared" si="441"/>
        <v>0.95844413924195726</v>
      </c>
      <c r="M217" s="16">
        <f t="shared" si="441"/>
        <v>0.98731177731008701</v>
      </c>
      <c r="N217" s="16">
        <f t="shared" ref="N217:O217" si="450">N216</f>
        <v>1.0342794104085824</v>
      </c>
      <c r="O217" s="16">
        <f t="shared" si="450"/>
        <v>1</v>
      </c>
      <c r="P217" s="16">
        <f>IFERROR(INDEX('Model 2'!EMBLEMFac26,MATCH(H217,'Model 2'!$S$8:$S$129,0)),P216)</f>
        <v>1.4196885320146637</v>
      </c>
      <c r="Q217" s="16" t="e">
        <f>INDEX('Model 2'!EMBLEMFac9Fac18,MATCH(I217,'Model 2'!$A$133:$A$162,1),MATCH($D$4,'Model 2'!$C$132:$G$132,0))</f>
        <v>#N/A</v>
      </c>
      <c r="R217" s="16" t="e">
        <f t="shared" ref="R217" si="451">R216</f>
        <v>#N/A</v>
      </c>
      <c r="S217" s="16" t="e">
        <f t="shared" si="405"/>
        <v>#N/A</v>
      </c>
      <c r="U217" s="34">
        <f t="shared" si="434"/>
        <v>18</v>
      </c>
    </row>
    <row r="218" spans="7:21" x14ac:dyDescent="0.3">
      <c r="G218" s="18">
        <f t="shared" si="431"/>
        <v>97</v>
      </c>
      <c r="H218" s="5" t="s">
        <v>481</v>
      </c>
      <c r="I218" s="33" t="e">
        <f>IF('Model 2'!$B$168="C",$B$5*(1+'Model 2'!$B$167)^(U218-1),IF('Model 2'!$B$168="S",$B$5*(1+'Model 2'!$B$167*(U218-1)),$B$5))</f>
        <v>#N/A</v>
      </c>
      <c r="J218" s="16">
        <f t="shared" si="441"/>
        <v>0.67293831570653539</v>
      </c>
      <c r="K218" s="16">
        <f t="shared" si="441"/>
        <v>1.0198528715010069</v>
      </c>
      <c r="L218" s="16">
        <f t="shared" si="441"/>
        <v>0.95844413924195726</v>
      </c>
      <c r="M218" s="16">
        <f t="shared" si="441"/>
        <v>0.98731177731008701</v>
      </c>
      <c r="N218" s="16">
        <f t="shared" ref="N218:O218" si="452">N217</f>
        <v>1.0342794104085824</v>
      </c>
      <c r="O218" s="16">
        <f t="shared" si="452"/>
        <v>1</v>
      </c>
      <c r="P218" s="16">
        <f>IFERROR(INDEX('Model 2'!EMBLEMFac26,MATCH(H218,'Model 2'!$S$8:$S$129,0)),P217)</f>
        <v>1.4196885320146637</v>
      </c>
      <c r="Q218" s="16" t="e">
        <f>INDEX('Model 2'!EMBLEMFac9Fac18,MATCH(I218,'Model 2'!$A$133:$A$162,1),MATCH($D$4,'Model 2'!$C$132:$G$132,0))</f>
        <v>#N/A</v>
      </c>
      <c r="R218" s="16" t="e">
        <f t="shared" ref="R218" si="453">R217</f>
        <v>#N/A</v>
      </c>
      <c r="S218" s="16" t="e">
        <f t="shared" si="405"/>
        <v>#N/A</v>
      </c>
      <c r="U218" s="34">
        <f t="shared" si="434"/>
        <v>18</v>
      </c>
    </row>
    <row r="219" spans="7:21" x14ac:dyDescent="0.3">
      <c r="G219" s="18">
        <f t="shared" si="431"/>
        <v>97</v>
      </c>
      <c r="H219" s="5" t="s">
        <v>482</v>
      </c>
      <c r="I219" s="33" t="e">
        <f>IF('Model 2'!$B$168="C",$B$5*(1+'Model 2'!$B$167)^(U219-1),IF('Model 2'!$B$168="S",$B$5*(1+'Model 2'!$B$167*(U219-1)),$B$5))</f>
        <v>#N/A</v>
      </c>
      <c r="J219" s="16">
        <f t="shared" si="441"/>
        <v>0.67293831570653539</v>
      </c>
      <c r="K219" s="16">
        <f t="shared" si="441"/>
        <v>1.0198528715010069</v>
      </c>
      <c r="L219" s="16">
        <f t="shared" si="441"/>
        <v>0.95844413924195726</v>
      </c>
      <c r="M219" s="16">
        <f t="shared" si="441"/>
        <v>0.98731177731008701</v>
      </c>
      <c r="N219" s="16">
        <f t="shared" ref="N219:O219" si="454">N218</f>
        <v>1.0342794104085824</v>
      </c>
      <c r="O219" s="16">
        <f t="shared" si="454"/>
        <v>1</v>
      </c>
      <c r="P219" s="16">
        <f>IFERROR(INDEX('Model 2'!EMBLEMFac26,MATCH(H219,'Model 2'!$S$8:$S$129,0)),P218)</f>
        <v>1.4196885320146637</v>
      </c>
      <c r="Q219" s="16" t="e">
        <f>INDEX('Model 2'!EMBLEMFac9Fac18,MATCH(I219,'Model 2'!$A$133:$A$162,1),MATCH($D$4,'Model 2'!$C$132:$G$132,0))</f>
        <v>#N/A</v>
      </c>
      <c r="R219" s="16" t="e">
        <f t="shared" ref="R219" si="455">R218</f>
        <v>#N/A</v>
      </c>
      <c r="S219" s="16" t="e">
        <f t="shared" si="405"/>
        <v>#N/A</v>
      </c>
      <c r="U219" s="34">
        <f t="shared" si="434"/>
        <v>18</v>
      </c>
    </row>
    <row r="220" spans="7:21" x14ac:dyDescent="0.3">
      <c r="G220" s="18">
        <f t="shared" si="431"/>
        <v>98</v>
      </c>
      <c r="H220" s="5" t="s">
        <v>483</v>
      </c>
      <c r="I220" s="33" t="e">
        <f>IF('Model 2'!$B$168="C",$B$5*(1+'Model 2'!$B$167)^(U220-1),IF('Model 2'!$B$168="S",$B$5*(1+'Model 2'!$B$167*(U220-1)),$B$5))</f>
        <v>#N/A</v>
      </c>
      <c r="J220" s="16">
        <f t="shared" si="441"/>
        <v>0.67293831570653539</v>
      </c>
      <c r="K220" s="16">
        <f t="shared" si="441"/>
        <v>1.0198528715010069</v>
      </c>
      <c r="L220" s="16">
        <f t="shared" si="441"/>
        <v>0.95844413924195726</v>
      </c>
      <c r="M220" s="16">
        <f t="shared" si="441"/>
        <v>0.98731177731008701</v>
      </c>
      <c r="N220" s="16">
        <f t="shared" ref="N220:O220" si="456">N219</f>
        <v>1.0342794104085824</v>
      </c>
      <c r="O220" s="16">
        <f t="shared" si="456"/>
        <v>1</v>
      </c>
      <c r="P220" s="16">
        <f>IFERROR(INDEX('Model 2'!EMBLEMFac26,MATCH(H220,'Model 2'!$S$8:$S$129,0)),P219)</f>
        <v>1.4196885320146637</v>
      </c>
      <c r="Q220" s="16" t="e">
        <f>INDEX('Model 2'!EMBLEMFac9Fac18,MATCH(I220,'Model 2'!$A$133:$A$162,1),MATCH($D$4,'Model 2'!$C$132:$G$132,0))</f>
        <v>#N/A</v>
      </c>
      <c r="R220" s="16" t="e">
        <f t="shared" ref="R220" si="457">R219</f>
        <v>#N/A</v>
      </c>
      <c r="S220" s="16" t="e">
        <f t="shared" si="405"/>
        <v>#N/A</v>
      </c>
      <c r="U220" s="34">
        <f t="shared" si="434"/>
        <v>19</v>
      </c>
    </row>
    <row r="221" spans="7:21" x14ac:dyDescent="0.3">
      <c r="G221" s="18">
        <f t="shared" si="431"/>
        <v>98</v>
      </c>
      <c r="H221" s="5" t="s">
        <v>484</v>
      </c>
      <c r="I221" s="33" t="e">
        <f>IF('Model 2'!$B$168="C",$B$5*(1+'Model 2'!$B$167)^(U221-1),IF('Model 2'!$B$168="S",$B$5*(1+'Model 2'!$B$167*(U221-1)),$B$5))</f>
        <v>#N/A</v>
      </c>
      <c r="J221" s="16">
        <f t="shared" si="441"/>
        <v>0.67293831570653539</v>
      </c>
      <c r="K221" s="16">
        <f t="shared" si="441"/>
        <v>1.0198528715010069</v>
      </c>
      <c r="L221" s="16">
        <f t="shared" si="441"/>
        <v>0.95844413924195726</v>
      </c>
      <c r="M221" s="16">
        <f t="shared" si="441"/>
        <v>0.98731177731008701</v>
      </c>
      <c r="N221" s="16">
        <f t="shared" ref="N221:O221" si="458">N220</f>
        <v>1.0342794104085824</v>
      </c>
      <c r="O221" s="16">
        <f t="shared" si="458"/>
        <v>1</v>
      </c>
      <c r="P221" s="16">
        <f>IFERROR(INDEX('Model 2'!EMBLEMFac26,MATCH(H221,'Model 2'!$S$8:$S$129,0)),P220)</f>
        <v>1.4196885320146637</v>
      </c>
      <c r="Q221" s="16" t="e">
        <f>INDEX('Model 2'!EMBLEMFac9Fac18,MATCH(I221,'Model 2'!$A$133:$A$162,1),MATCH($D$4,'Model 2'!$C$132:$G$132,0))</f>
        <v>#N/A</v>
      </c>
      <c r="R221" s="16" t="e">
        <f t="shared" ref="R221" si="459">R220</f>
        <v>#N/A</v>
      </c>
      <c r="S221" s="16" t="e">
        <f t="shared" si="405"/>
        <v>#N/A</v>
      </c>
      <c r="U221" s="34">
        <f t="shared" si="434"/>
        <v>19</v>
      </c>
    </row>
    <row r="222" spans="7:21" x14ac:dyDescent="0.3">
      <c r="G222" s="18">
        <f t="shared" si="431"/>
        <v>98</v>
      </c>
      <c r="H222" s="5" t="s">
        <v>485</v>
      </c>
      <c r="I222" s="33" t="e">
        <f>IF('Model 2'!$B$168="C",$B$5*(1+'Model 2'!$B$167)^(U222-1),IF('Model 2'!$B$168="S",$B$5*(1+'Model 2'!$B$167*(U222-1)),$B$5))</f>
        <v>#N/A</v>
      </c>
      <c r="J222" s="16">
        <f t="shared" si="441"/>
        <v>0.67293831570653539</v>
      </c>
      <c r="K222" s="16">
        <f t="shared" si="441"/>
        <v>1.0198528715010069</v>
      </c>
      <c r="L222" s="16">
        <f t="shared" si="441"/>
        <v>0.95844413924195726</v>
      </c>
      <c r="M222" s="16">
        <f t="shared" si="441"/>
        <v>0.98731177731008701</v>
      </c>
      <c r="N222" s="16">
        <f t="shared" ref="N222:O222" si="460">N221</f>
        <v>1.0342794104085824</v>
      </c>
      <c r="O222" s="16">
        <f t="shared" si="460"/>
        <v>1</v>
      </c>
      <c r="P222" s="16">
        <f>IFERROR(INDEX('Model 2'!EMBLEMFac26,MATCH(H222,'Model 2'!$S$8:$S$129,0)),P221)</f>
        <v>1.4196885320146637</v>
      </c>
      <c r="Q222" s="16" t="e">
        <f>INDEX('Model 2'!EMBLEMFac9Fac18,MATCH(I222,'Model 2'!$A$133:$A$162,1),MATCH($D$4,'Model 2'!$C$132:$G$132,0))</f>
        <v>#N/A</v>
      </c>
      <c r="R222" s="16" t="e">
        <f t="shared" ref="R222" si="461">R221</f>
        <v>#N/A</v>
      </c>
      <c r="S222" s="16" t="e">
        <f t="shared" si="405"/>
        <v>#N/A</v>
      </c>
      <c r="U222" s="34">
        <f t="shared" si="434"/>
        <v>19</v>
      </c>
    </row>
    <row r="223" spans="7:21" x14ac:dyDescent="0.3">
      <c r="G223" s="18">
        <f t="shared" si="431"/>
        <v>98</v>
      </c>
      <c r="H223" s="5" t="s">
        <v>486</v>
      </c>
      <c r="I223" s="33" t="e">
        <f>IF('Model 2'!$B$168="C",$B$5*(1+'Model 2'!$B$167)^(U223-1),IF('Model 2'!$B$168="S",$B$5*(1+'Model 2'!$B$167*(U223-1)),$B$5))</f>
        <v>#N/A</v>
      </c>
      <c r="J223" s="16">
        <f t="shared" si="441"/>
        <v>0.67293831570653539</v>
      </c>
      <c r="K223" s="16">
        <f t="shared" si="441"/>
        <v>1.0198528715010069</v>
      </c>
      <c r="L223" s="16">
        <f t="shared" si="441"/>
        <v>0.95844413924195726</v>
      </c>
      <c r="M223" s="16">
        <f t="shared" si="441"/>
        <v>0.98731177731008701</v>
      </c>
      <c r="N223" s="16">
        <f t="shared" ref="N223:O223" si="462">N222</f>
        <v>1.0342794104085824</v>
      </c>
      <c r="O223" s="16">
        <f t="shared" si="462"/>
        <v>1</v>
      </c>
      <c r="P223" s="16">
        <f>IFERROR(INDEX('Model 2'!EMBLEMFac26,MATCH(H223,'Model 2'!$S$8:$S$129,0)),P222)</f>
        <v>1.4196885320146637</v>
      </c>
      <c r="Q223" s="16" t="e">
        <f>INDEX('Model 2'!EMBLEMFac9Fac18,MATCH(I223,'Model 2'!$A$133:$A$162,1),MATCH($D$4,'Model 2'!$C$132:$G$132,0))</f>
        <v>#N/A</v>
      </c>
      <c r="R223" s="16" t="e">
        <f t="shared" ref="R223" si="463">R222</f>
        <v>#N/A</v>
      </c>
      <c r="S223" s="16" t="e">
        <f t="shared" si="405"/>
        <v>#N/A</v>
      </c>
      <c r="U223" s="34">
        <f t="shared" si="434"/>
        <v>19</v>
      </c>
    </row>
    <row r="224" spans="7:21" x14ac:dyDescent="0.3">
      <c r="G224" s="18">
        <f t="shared" si="431"/>
        <v>98</v>
      </c>
      <c r="H224" s="5" t="s">
        <v>487</v>
      </c>
      <c r="I224" s="33" t="e">
        <f>IF('Model 2'!$B$168="C",$B$5*(1+'Model 2'!$B$167)^(U224-1),IF('Model 2'!$B$168="S",$B$5*(1+'Model 2'!$B$167*(U224-1)),$B$5))</f>
        <v>#N/A</v>
      </c>
      <c r="J224" s="16">
        <f t="shared" si="441"/>
        <v>0.67293831570653539</v>
      </c>
      <c r="K224" s="16">
        <f t="shared" si="441"/>
        <v>1.0198528715010069</v>
      </c>
      <c r="L224" s="16">
        <f t="shared" si="441"/>
        <v>0.95844413924195726</v>
      </c>
      <c r="M224" s="16">
        <f t="shared" si="441"/>
        <v>0.98731177731008701</v>
      </c>
      <c r="N224" s="16">
        <f t="shared" ref="N224:O224" si="464">N223</f>
        <v>1.0342794104085824</v>
      </c>
      <c r="O224" s="16">
        <f t="shared" si="464"/>
        <v>1</v>
      </c>
      <c r="P224" s="16">
        <f>IFERROR(INDEX('Model 2'!EMBLEMFac26,MATCH(H224,'Model 2'!$S$8:$S$129,0)),P223)</f>
        <v>1.4196885320146637</v>
      </c>
      <c r="Q224" s="16" t="e">
        <f>INDEX('Model 2'!EMBLEMFac9Fac18,MATCH(I224,'Model 2'!$A$133:$A$162,1),MATCH($D$4,'Model 2'!$C$132:$G$132,0))</f>
        <v>#N/A</v>
      </c>
      <c r="R224" s="16" t="e">
        <f t="shared" ref="R224" si="465">R223</f>
        <v>#N/A</v>
      </c>
      <c r="S224" s="16" t="e">
        <f t="shared" si="405"/>
        <v>#N/A</v>
      </c>
      <c r="U224" s="34">
        <f t="shared" si="434"/>
        <v>19</v>
      </c>
    </row>
    <row r="225" spans="7:21" x14ac:dyDescent="0.3">
      <c r="G225" s="18">
        <f t="shared" si="431"/>
        <v>98</v>
      </c>
      <c r="H225" s="5" t="s">
        <v>488</v>
      </c>
      <c r="I225" s="33" t="e">
        <f>IF('Model 2'!$B$168="C",$B$5*(1+'Model 2'!$B$167)^(U225-1),IF('Model 2'!$B$168="S",$B$5*(1+'Model 2'!$B$167*(U225-1)),$B$5))</f>
        <v>#N/A</v>
      </c>
      <c r="J225" s="16">
        <f t="shared" si="441"/>
        <v>0.67293831570653539</v>
      </c>
      <c r="K225" s="16">
        <f t="shared" si="441"/>
        <v>1.0198528715010069</v>
      </c>
      <c r="L225" s="16">
        <f t="shared" si="441"/>
        <v>0.95844413924195726</v>
      </c>
      <c r="M225" s="16">
        <f t="shared" si="441"/>
        <v>0.98731177731008701</v>
      </c>
      <c r="N225" s="16">
        <f t="shared" ref="N225:O225" si="466">N224</f>
        <v>1.0342794104085824</v>
      </c>
      <c r="O225" s="16">
        <f t="shared" si="466"/>
        <v>1</v>
      </c>
      <c r="P225" s="16">
        <f>IFERROR(INDEX('Model 2'!EMBLEMFac26,MATCH(H225,'Model 2'!$S$8:$S$129,0)),P224)</f>
        <v>1.4196885320146637</v>
      </c>
      <c r="Q225" s="16" t="e">
        <f>INDEX('Model 2'!EMBLEMFac9Fac18,MATCH(I225,'Model 2'!$A$133:$A$162,1),MATCH($D$4,'Model 2'!$C$132:$G$132,0))</f>
        <v>#N/A</v>
      </c>
      <c r="R225" s="16" t="e">
        <f t="shared" ref="R225" si="467">R224</f>
        <v>#N/A</v>
      </c>
      <c r="S225" s="16" t="e">
        <f t="shared" si="405"/>
        <v>#N/A</v>
      </c>
      <c r="U225" s="34">
        <f t="shared" si="434"/>
        <v>19</v>
      </c>
    </row>
    <row r="226" spans="7:21" x14ac:dyDescent="0.3">
      <c r="G226" s="18">
        <f t="shared" si="431"/>
        <v>98</v>
      </c>
      <c r="H226" s="5" t="s">
        <v>489</v>
      </c>
      <c r="I226" s="33" t="e">
        <f>IF('Model 2'!$B$168="C",$B$5*(1+'Model 2'!$B$167)^(U226-1),IF('Model 2'!$B$168="S",$B$5*(1+'Model 2'!$B$167*(U226-1)),$B$5))</f>
        <v>#N/A</v>
      </c>
      <c r="J226" s="16">
        <f t="shared" si="441"/>
        <v>0.67293831570653539</v>
      </c>
      <c r="K226" s="16">
        <f t="shared" si="441"/>
        <v>1.0198528715010069</v>
      </c>
      <c r="L226" s="16">
        <f t="shared" si="441"/>
        <v>0.95844413924195726</v>
      </c>
      <c r="M226" s="16">
        <f t="shared" si="441"/>
        <v>0.98731177731008701</v>
      </c>
      <c r="N226" s="16">
        <f t="shared" ref="N226:O226" si="468">N225</f>
        <v>1.0342794104085824</v>
      </c>
      <c r="O226" s="16">
        <f t="shared" si="468"/>
        <v>1</v>
      </c>
      <c r="P226" s="16">
        <f>IFERROR(INDEX('Model 2'!EMBLEMFac26,MATCH(H226,'Model 2'!$S$8:$S$129,0)),P225)</f>
        <v>1.4196885320146637</v>
      </c>
      <c r="Q226" s="16" t="e">
        <f>INDEX('Model 2'!EMBLEMFac9Fac18,MATCH(I226,'Model 2'!$A$133:$A$162,1),MATCH($D$4,'Model 2'!$C$132:$G$132,0))</f>
        <v>#N/A</v>
      </c>
      <c r="R226" s="16" t="e">
        <f t="shared" ref="R226" si="469">R225</f>
        <v>#N/A</v>
      </c>
      <c r="S226" s="16" t="e">
        <f t="shared" si="405"/>
        <v>#N/A</v>
      </c>
      <c r="U226" s="34">
        <f t="shared" si="434"/>
        <v>19</v>
      </c>
    </row>
    <row r="227" spans="7:21" x14ac:dyDescent="0.3">
      <c r="G227" s="18">
        <f t="shared" si="431"/>
        <v>98</v>
      </c>
      <c r="H227" s="5" t="s">
        <v>490</v>
      </c>
      <c r="I227" s="33" t="e">
        <f>IF('Model 2'!$B$168="C",$B$5*(1+'Model 2'!$B$167)^(U227-1),IF('Model 2'!$B$168="S",$B$5*(1+'Model 2'!$B$167*(U227-1)),$B$5))</f>
        <v>#N/A</v>
      </c>
      <c r="J227" s="16">
        <f t="shared" si="441"/>
        <v>0.67293831570653539</v>
      </c>
      <c r="K227" s="16">
        <f t="shared" si="441"/>
        <v>1.0198528715010069</v>
      </c>
      <c r="L227" s="16">
        <f t="shared" si="441"/>
        <v>0.95844413924195726</v>
      </c>
      <c r="M227" s="16">
        <f t="shared" si="441"/>
        <v>0.98731177731008701</v>
      </c>
      <c r="N227" s="16">
        <f t="shared" ref="N227:O227" si="470">N226</f>
        <v>1.0342794104085824</v>
      </c>
      <c r="O227" s="16">
        <f t="shared" si="470"/>
        <v>1</v>
      </c>
      <c r="P227" s="16">
        <f>IFERROR(INDEX('Model 2'!EMBLEMFac26,MATCH(H227,'Model 2'!$S$8:$S$129,0)),P226)</f>
        <v>1.4196885320146637</v>
      </c>
      <c r="Q227" s="16" t="e">
        <f>INDEX('Model 2'!EMBLEMFac9Fac18,MATCH(I227,'Model 2'!$A$133:$A$162,1),MATCH($D$4,'Model 2'!$C$132:$G$132,0))</f>
        <v>#N/A</v>
      </c>
      <c r="R227" s="16" t="e">
        <f t="shared" ref="R227" si="471">R226</f>
        <v>#N/A</v>
      </c>
      <c r="S227" s="16" t="e">
        <f t="shared" si="405"/>
        <v>#N/A</v>
      </c>
      <c r="U227" s="34">
        <f t="shared" si="434"/>
        <v>19</v>
      </c>
    </row>
    <row r="228" spans="7:21" x14ac:dyDescent="0.3">
      <c r="G228" s="18">
        <f t="shared" si="431"/>
        <v>98</v>
      </c>
      <c r="H228" s="5" t="s">
        <v>491</v>
      </c>
      <c r="I228" s="33" t="e">
        <f>IF('Model 2'!$B$168="C",$B$5*(1+'Model 2'!$B$167)^(U228-1),IF('Model 2'!$B$168="S",$B$5*(1+'Model 2'!$B$167*(U228-1)),$B$5))</f>
        <v>#N/A</v>
      </c>
      <c r="J228" s="16">
        <f t="shared" si="441"/>
        <v>0.67293831570653539</v>
      </c>
      <c r="K228" s="16">
        <f t="shared" si="441"/>
        <v>1.0198528715010069</v>
      </c>
      <c r="L228" s="16">
        <f t="shared" si="441"/>
        <v>0.95844413924195726</v>
      </c>
      <c r="M228" s="16">
        <f t="shared" si="441"/>
        <v>0.98731177731008701</v>
      </c>
      <c r="N228" s="16">
        <f t="shared" ref="N228:O228" si="472">N227</f>
        <v>1.0342794104085824</v>
      </c>
      <c r="O228" s="16">
        <f t="shared" si="472"/>
        <v>1</v>
      </c>
      <c r="P228" s="16">
        <f>IFERROR(INDEX('Model 2'!EMBLEMFac26,MATCH(H228,'Model 2'!$S$8:$S$129,0)),P227)</f>
        <v>1.4196885320146637</v>
      </c>
      <c r="Q228" s="16" t="e">
        <f>INDEX('Model 2'!EMBLEMFac9Fac18,MATCH(I228,'Model 2'!$A$133:$A$162,1),MATCH($D$4,'Model 2'!$C$132:$G$132,0))</f>
        <v>#N/A</v>
      </c>
      <c r="R228" s="16" t="e">
        <f t="shared" ref="R228" si="473">R227</f>
        <v>#N/A</v>
      </c>
      <c r="S228" s="16" t="e">
        <f t="shared" si="405"/>
        <v>#N/A</v>
      </c>
      <c r="U228" s="34">
        <f t="shared" si="434"/>
        <v>19</v>
      </c>
    </row>
    <row r="229" spans="7:21" x14ac:dyDescent="0.3">
      <c r="G229" s="18">
        <f t="shared" si="431"/>
        <v>98</v>
      </c>
      <c r="H229" s="5" t="s">
        <v>492</v>
      </c>
      <c r="I229" s="33" t="e">
        <f>IF('Model 2'!$B$168="C",$B$5*(1+'Model 2'!$B$167)^(U229-1),IF('Model 2'!$B$168="S",$B$5*(1+'Model 2'!$B$167*(U229-1)),$B$5))</f>
        <v>#N/A</v>
      </c>
      <c r="J229" s="16">
        <f t="shared" ref="J229:M244" si="474">J228</f>
        <v>0.67293831570653539</v>
      </c>
      <c r="K229" s="16">
        <f t="shared" si="474"/>
        <v>1.0198528715010069</v>
      </c>
      <c r="L229" s="16">
        <f t="shared" si="474"/>
        <v>0.95844413924195726</v>
      </c>
      <c r="M229" s="16">
        <f t="shared" si="474"/>
        <v>0.98731177731008701</v>
      </c>
      <c r="N229" s="16">
        <f t="shared" ref="N229:O229" si="475">N228</f>
        <v>1.0342794104085824</v>
      </c>
      <c r="O229" s="16">
        <f t="shared" si="475"/>
        <v>1</v>
      </c>
      <c r="P229" s="16">
        <f>IFERROR(INDEX('Model 2'!EMBLEMFac26,MATCH(H229,'Model 2'!$S$8:$S$129,0)),P228)</f>
        <v>1.4196885320146637</v>
      </c>
      <c r="Q229" s="16" t="e">
        <f>INDEX('Model 2'!EMBLEMFac9Fac18,MATCH(I229,'Model 2'!$A$133:$A$162,1),MATCH($D$4,'Model 2'!$C$132:$G$132,0))</f>
        <v>#N/A</v>
      </c>
      <c r="R229" s="16" t="e">
        <f t="shared" ref="R229" si="476">R228</f>
        <v>#N/A</v>
      </c>
      <c r="S229" s="16" t="e">
        <f t="shared" si="405"/>
        <v>#N/A</v>
      </c>
      <c r="U229" s="34">
        <f t="shared" si="434"/>
        <v>19</v>
      </c>
    </row>
    <row r="230" spans="7:21" x14ac:dyDescent="0.3">
      <c r="G230" s="18">
        <f t="shared" si="431"/>
        <v>98</v>
      </c>
      <c r="H230" s="5" t="s">
        <v>493</v>
      </c>
      <c r="I230" s="33" t="e">
        <f>IF('Model 2'!$B$168="C",$B$5*(1+'Model 2'!$B$167)^(U230-1),IF('Model 2'!$B$168="S",$B$5*(1+'Model 2'!$B$167*(U230-1)),$B$5))</f>
        <v>#N/A</v>
      </c>
      <c r="J230" s="16">
        <f t="shared" si="474"/>
        <v>0.67293831570653539</v>
      </c>
      <c r="K230" s="16">
        <f t="shared" si="474"/>
        <v>1.0198528715010069</v>
      </c>
      <c r="L230" s="16">
        <f t="shared" si="474"/>
        <v>0.95844413924195726</v>
      </c>
      <c r="M230" s="16">
        <f t="shared" si="474"/>
        <v>0.98731177731008701</v>
      </c>
      <c r="N230" s="16">
        <f t="shared" ref="N230:O230" si="477">N229</f>
        <v>1.0342794104085824</v>
      </c>
      <c r="O230" s="16">
        <f t="shared" si="477"/>
        <v>1</v>
      </c>
      <c r="P230" s="16">
        <f>IFERROR(INDEX('Model 2'!EMBLEMFac26,MATCH(H230,'Model 2'!$S$8:$S$129,0)),P229)</f>
        <v>1.4196885320146637</v>
      </c>
      <c r="Q230" s="16" t="e">
        <f>INDEX('Model 2'!EMBLEMFac9Fac18,MATCH(I230,'Model 2'!$A$133:$A$162,1),MATCH($D$4,'Model 2'!$C$132:$G$132,0))</f>
        <v>#N/A</v>
      </c>
      <c r="R230" s="16" t="e">
        <f t="shared" ref="R230" si="478">R229</f>
        <v>#N/A</v>
      </c>
      <c r="S230" s="16" t="e">
        <f t="shared" si="405"/>
        <v>#N/A</v>
      </c>
      <c r="U230" s="34">
        <f t="shared" si="434"/>
        <v>19</v>
      </c>
    </row>
    <row r="231" spans="7:21" x14ac:dyDescent="0.3">
      <c r="G231" s="18">
        <f t="shared" si="431"/>
        <v>98</v>
      </c>
      <c r="H231" s="5" t="s">
        <v>494</v>
      </c>
      <c r="I231" s="33" t="e">
        <f>IF('Model 2'!$B$168="C",$B$5*(1+'Model 2'!$B$167)^(U231-1),IF('Model 2'!$B$168="S",$B$5*(1+'Model 2'!$B$167*(U231-1)),$B$5))</f>
        <v>#N/A</v>
      </c>
      <c r="J231" s="16">
        <f t="shared" si="474"/>
        <v>0.67293831570653539</v>
      </c>
      <c r="K231" s="16">
        <f t="shared" si="474"/>
        <v>1.0198528715010069</v>
      </c>
      <c r="L231" s="16">
        <f t="shared" si="474"/>
        <v>0.95844413924195726</v>
      </c>
      <c r="M231" s="16">
        <f t="shared" si="474"/>
        <v>0.98731177731008701</v>
      </c>
      <c r="N231" s="16">
        <f t="shared" ref="N231:O231" si="479">N230</f>
        <v>1.0342794104085824</v>
      </c>
      <c r="O231" s="16">
        <f t="shared" si="479"/>
        <v>1</v>
      </c>
      <c r="P231" s="16">
        <f>IFERROR(INDEX('Model 2'!EMBLEMFac26,MATCH(H231,'Model 2'!$S$8:$S$129,0)),P230)</f>
        <v>1.4196885320146637</v>
      </c>
      <c r="Q231" s="16" t="e">
        <f>INDEX('Model 2'!EMBLEMFac9Fac18,MATCH(I231,'Model 2'!$A$133:$A$162,1),MATCH($D$4,'Model 2'!$C$132:$G$132,0))</f>
        <v>#N/A</v>
      </c>
      <c r="R231" s="16" t="e">
        <f t="shared" ref="R231" si="480">R230</f>
        <v>#N/A</v>
      </c>
      <c r="S231" s="16" t="e">
        <f t="shared" si="405"/>
        <v>#N/A</v>
      </c>
      <c r="U231" s="34">
        <f t="shared" si="434"/>
        <v>19</v>
      </c>
    </row>
    <row r="232" spans="7:21" x14ac:dyDescent="0.3">
      <c r="G232" s="18">
        <f t="shared" si="431"/>
        <v>99</v>
      </c>
      <c r="H232" s="5" t="s">
        <v>495</v>
      </c>
      <c r="I232" s="33" t="e">
        <f>IF('Model 2'!$B$168="C",$B$5*(1+'Model 2'!$B$167)^(U232-1),IF('Model 2'!$B$168="S",$B$5*(1+'Model 2'!$B$167*(U232-1)),$B$5))</f>
        <v>#N/A</v>
      </c>
      <c r="J232" s="16">
        <f t="shared" si="474"/>
        <v>0.67293831570653539</v>
      </c>
      <c r="K232" s="16">
        <f t="shared" si="474"/>
        <v>1.0198528715010069</v>
      </c>
      <c r="L232" s="16">
        <f t="shared" si="474"/>
        <v>0.95844413924195726</v>
      </c>
      <c r="M232" s="16">
        <f t="shared" si="474"/>
        <v>0.98731177731008701</v>
      </c>
      <c r="N232" s="16">
        <f t="shared" ref="N232:O232" si="481">N231</f>
        <v>1.0342794104085824</v>
      </c>
      <c r="O232" s="16">
        <f t="shared" si="481"/>
        <v>1</v>
      </c>
      <c r="P232" s="16">
        <f>IFERROR(INDEX('Model 2'!EMBLEMFac26,MATCH(H232,'Model 2'!$S$8:$S$129,0)),P231)</f>
        <v>1.4196885320146637</v>
      </c>
      <c r="Q232" s="16" t="e">
        <f>INDEX('Model 2'!EMBLEMFac9Fac18,MATCH(I232,'Model 2'!$A$133:$A$162,1),MATCH($D$4,'Model 2'!$C$132:$G$132,0))</f>
        <v>#N/A</v>
      </c>
      <c r="R232" s="16" t="e">
        <f t="shared" ref="R232" si="482">R231</f>
        <v>#N/A</v>
      </c>
      <c r="S232" s="16" t="e">
        <f t="shared" si="405"/>
        <v>#N/A</v>
      </c>
      <c r="U232" s="34">
        <f t="shared" si="434"/>
        <v>20</v>
      </c>
    </row>
    <row r="233" spans="7:21" x14ac:dyDescent="0.3">
      <c r="G233" s="18">
        <f t="shared" si="431"/>
        <v>99</v>
      </c>
      <c r="H233" s="5" t="s">
        <v>496</v>
      </c>
      <c r="I233" s="33" t="e">
        <f>IF('Model 2'!$B$168="C",$B$5*(1+'Model 2'!$B$167)^(U233-1),IF('Model 2'!$B$168="S",$B$5*(1+'Model 2'!$B$167*(U233-1)),$B$5))</f>
        <v>#N/A</v>
      </c>
      <c r="J233" s="16">
        <f t="shared" si="474"/>
        <v>0.67293831570653539</v>
      </c>
      <c r="K233" s="16">
        <f t="shared" si="474"/>
        <v>1.0198528715010069</v>
      </c>
      <c r="L233" s="16">
        <f t="shared" si="474"/>
        <v>0.95844413924195726</v>
      </c>
      <c r="M233" s="16">
        <f t="shared" si="474"/>
        <v>0.98731177731008701</v>
      </c>
      <c r="N233" s="16">
        <f t="shared" ref="N233:O233" si="483">N232</f>
        <v>1.0342794104085824</v>
      </c>
      <c r="O233" s="16">
        <f t="shared" si="483"/>
        <v>1</v>
      </c>
      <c r="P233" s="16">
        <f>IFERROR(INDEX('Model 2'!EMBLEMFac26,MATCH(H233,'Model 2'!$S$8:$S$129,0)),P232)</f>
        <v>1.4196885320146637</v>
      </c>
      <c r="Q233" s="16" t="e">
        <f>INDEX('Model 2'!EMBLEMFac9Fac18,MATCH(I233,'Model 2'!$A$133:$A$162,1),MATCH($D$4,'Model 2'!$C$132:$G$132,0))</f>
        <v>#N/A</v>
      </c>
      <c r="R233" s="16" t="e">
        <f t="shared" ref="R233" si="484">R232</f>
        <v>#N/A</v>
      </c>
      <c r="S233" s="16" t="e">
        <f t="shared" si="405"/>
        <v>#N/A</v>
      </c>
      <c r="U233" s="34">
        <f t="shared" si="434"/>
        <v>20</v>
      </c>
    </row>
    <row r="234" spans="7:21" x14ac:dyDescent="0.3">
      <c r="G234" s="18">
        <f t="shared" si="431"/>
        <v>99</v>
      </c>
      <c r="H234" s="5" t="s">
        <v>497</v>
      </c>
      <c r="I234" s="33" t="e">
        <f>IF('Model 2'!$B$168="C",$B$5*(1+'Model 2'!$B$167)^(U234-1),IF('Model 2'!$B$168="S",$B$5*(1+'Model 2'!$B$167*(U234-1)),$B$5))</f>
        <v>#N/A</v>
      </c>
      <c r="J234" s="16">
        <f t="shared" si="474"/>
        <v>0.67293831570653539</v>
      </c>
      <c r="K234" s="16">
        <f t="shared" si="474"/>
        <v>1.0198528715010069</v>
      </c>
      <c r="L234" s="16">
        <f t="shared" si="474"/>
        <v>0.95844413924195726</v>
      </c>
      <c r="M234" s="16">
        <f t="shared" si="474"/>
        <v>0.98731177731008701</v>
      </c>
      <c r="N234" s="16">
        <f t="shared" ref="N234:O234" si="485">N233</f>
        <v>1.0342794104085824</v>
      </c>
      <c r="O234" s="16">
        <f t="shared" si="485"/>
        <v>1</v>
      </c>
      <c r="P234" s="16">
        <f>IFERROR(INDEX('Model 2'!EMBLEMFac26,MATCH(H234,'Model 2'!$S$8:$S$129,0)),P233)</f>
        <v>1.4196885320146637</v>
      </c>
      <c r="Q234" s="16" t="e">
        <f>INDEX('Model 2'!EMBLEMFac9Fac18,MATCH(I234,'Model 2'!$A$133:$A$162,1),MATCH($D$4,'Model 2'!$C$132:$G$132,0))</f>
        <v>#N/A</v>
      </c>
      <c r="R234" s="16" t="e">
        <f t="shared" ref="R234" si="486">R233</f>
        <v>#N/A</v>
      </c>
      <c r="S234" s="16" t="e">
        <f t="shared" si="405"/>
        <v>#N/A</v>
      </c>
      <c r="U234" s="34">
        <f t="shared" si="434"/>
        <v>20</v>
      </c>
    </row>
    <row r="235" spans="7:21" x14ac:dyDescent="0.3">
      <c r="G235" s="18">
        <f t="shared" si="431"/>
        <v>99</v>
      </c>
      <c r="H235" s="5" t="s">
        <v>498</v>
      </c>
      <c r="I235" s="33" t="e">
        <f>IF('Model 2'!$B$168="C",$B$5*(1+'Model 2'!$B$167)^(U235-1),IF('Model 2'!$B$168="S",$B$5*(1+'Model 2'!$B$167*(U235-1)),$B$5))</f>
        <v>#N/A</v>
      </c>
      <c r="J235" s="16">
        <f t="shared" si="474"/>
        <v>0.67293831570653539</v>
      </c>
      <c r="K235" s="16">
        <f t="shared" si="474"/>
        <v>1.0198528715010069</v>
      </c>
      <c r="L235" s="16">
        <f t="shared" si="474"/>
        <v>0.95844413924195726</v>
      </c>
      <c r="M235" s="16">
        <f t="shared" si="474"/>
        <v>0.98731177731008701</v>
      </c>
      <c r="N235" s="16">
        <f t="shared" ref="N235:O235" si="487">N234</f>
        <v>1.0342794104085824</v>
      </c>
      <c r="O235" s="16">
        <f t="shared" si="487"/>
        <v>1</v>
      </c>
      <c r="P235" s="16">
        <f>IFERROR(INDEX('Model 2'!EMBLEMFac26,MATCH(H235,'Model 2'!$S$8:$S$129,0)),P234)</f>
        <v>1.4196885320146637</v>
      </c>
      <c r="Q235" s="16" t="e">
        <f>INDEX('Model 2'!EMBLEMFac9Fac18,MATCH(I235,'Model 2'!$A$133:$A$162,1),MATCH($D$4,'Model 2'!$C$132:$G$132,0))</f>
        <v>#N/A</v>
      </c>
      <c r="R235" s="16" t="e">
        <f t="shared" ref="R235" si="488">R234</f>
        <v>#N/A</v>
      </c>
      <c r="S235" s="16" t="e">
        <f t="shared" si="405"/>
        <v>#N/A</v>
      </c>
      <c r="U235" s="34">
        <f t="shared" si="434"/>
        <v>20</v>
      </c>
    </row>
    <row r="236" spans="7:21" x14ac:dyDescent="0.3">
      <c r="G236" s="18">
        <f t="shared" si="431"/>
        <v>99</v>
      </c>
      <c r="H236" s="5" t="s">
        <v>499</v>
      </c>
      <c r="I236" s="33" t="e">
        <f>IF('Model 2'!$B$168="C",$B$5*(1+'Model 2'!$B$167)^(U236-1),IF('Model 2'!$B$168="S",$B$5*(1+'Model 2'!$B$167*(U236-1)),$B$5))</f>
        <v>#N/A</v>
      </c>
      <c r="J236" s="16">
        <f t="shared" si="474"/>
        <v>0.67293831570653539</v>
      </c>
      <c r="K236" s="16">
        <f t="shared" si="474"/>
        <v>1.0198528715010069</v>
      </c>
      <c r="L236" s="16">
        <f t="shared" si="474"/>
        <v>0.95844413924195726</v>
      </c>
      <c r="M236" s="16">
        <f t="shared" si="474"/>
        <v>0.98731177731008701</v>
      </c>
      <c r="N236" s="16">
        <f t="shared" ref="N236:O236" si="489">N235</f>
        <v>1.0342794104085824</v>
      </c>
      <c r="O236" s="16">
        <f t="shared" si="489"/>
        <v>1</v>
      </c>
      <c r="P236" s="16">
        <f>IFERROR(INDEX('Model 2'!EMBLEMFac26,MATCH(H236,'Model 2'!$S$8:$S$129,0)),P235)</f>
        <v>1.4196885320146637</v>
      </c>
      <c r="Q236" s="16" t="e">
        <f>INDEX('Model 2'!EMBLEMFac9Fac18,MATCH(I236,'Model 2'!$A$133:$A$162,1),MATCH($D$4,'Model 2'!$C$132:$G$132,0))</f>
        <v>#N/A</v>
      </c>
      <c r="R236" s="16" t="e">
        <f t="shared" ref="R236" si="490">R235</f>
        <v>#N/A</v>
      </c>
      <c r="S236" s="16" t="e">
        <f t="shared" si="405"/>
        <v>#N/A</v>
      </c>
      <c r="U236" s="34">
        <f t="shared" si="434"/>
        <v>20</v>
      </c>
    </row>
    <row r="237" spans="7:21" x14ac:dyDescent="0.3">
      <c r="G237" s="18">
        <f t="shared" si="431"/>
        <v>99</v>
      </c>
      <c r="H237" s="5" t="s">
        <v>500</v>
      </c>
      <c r="I237" s="33" t="e">
        <f>IF('Model 2'!$B$168="C",$B$5*(1+'Model 2'!$B$167)^(U237-1),IF('Model 2'!$B$168="S",$B$5*(1+'Model 2'!$B$167*(U237-1)),$B$5))</f>
        <v>#N/A</v>
      </c>
      <c r="J237" s="16">
        <f t="shared" si="474"/>
        <v>0.67293831570653539</v>
      </c>
      <c r="K237" s="16">
        <f t="shared" si="474"/>
        <v>1.0198528715010069</v>
      </c>
      <c r="L237" s="16">
        <f t="shared" si="474"/>
        <v>0.95844413924195726</v>
      </c>
      <c r="M237" s="16">
        <f t="shared" si="474"/>
        <v>0.98731177731008701</v>
      </c>
      <c r="N237" s="16">
        <f t="shared" ref="N237:O237" si="491">N236</f>
        <v>1.0342794104085824</v>
      </c>
      <c r="O237" s="16">
        <f t="shared" si="491"/>
        <v>1</v>
      </c>
      <c r="P237" s="16">
        <f>IFERROR(INDEX('Model 2'!EMBLEMFac26,MATCH(H237,'Model 2'!$S$8:$S$129,0)),P236)</f>
        <v>1.4196885320146637</v>
      </c>
      <c r="Q237" s="16" t="e">
        <f>INDEX('Model 2'!EMBLEMFac9Fac18,MATCH(I237,'Model 2'!$A$133:$A$162,1),MATCH($D$4,'Model 2'!$C$132:$G$132,0))</f>
        <v>#N/A</v>
      </c>
      <c r="R237" s="16" t="e">
        <f t="shared" ref="R237" si="492">R236</f>
        <v>#N/A</v>
      </c>
      <c r="S237" s="16" t="e">
        <f t="shared" si="405"/>
        <v>#N/A</v>
      </c>
      <c r="U237" s="34">
        <f t="shared" si="434"/>
        <v>20</v>
      </c>
    </row>
    <row r="238" spans="7:21" x14ac:dyDescent="0.3">
      <c r="G238" s="18">
        <f t="shared" si="431"/>
        <v>99</v>
      </c>
      <c r="H238" s="5" t="s">
        <v>501</v>
      </c>
      <c r="I238" s="33" t="e">
        <f>IF('Model 2'!$B$168="C",$B$5*(1+'Model 2'!$B$167)^(U238-1),IF('Model 2'!$B$168="S",$B$5*(1+'Model 2'!$B$167*(U238-1)),$B$5))</f>
        <v>#N/A</v>
      </c>
      <c r="J238" s="16">
        <f t="shared" si="474"/>
        <v>0.67293831570653539</v>
      </c>
      <c r="K238" s="16">
        <f t="shared" si="474"/>
        <v>1.0198528715010069</v>
      </c>
      <c r="L238" s="16">
        <f t="shared" si="474"/>
        <v>0.95844413924195726</v>
      </c>
      <c r="M238" s="16">
        <f t="shared" si="474"/>
        <v>0.98731177731008701</v>
      </c>
      <c r="N238" s="16">
        <f t="shared" ref="N238:O238" si="493">N237</f>
        <v>1.0342794104085824</v>
      </c>
      <c r="O238" s="16">
        <f t="shared" si="493"/>
        <v>1</v>
      </c>
      <c r="P238" s="16">
        <f>IFERROR(INDEX('Model 2'!EMBLEMFac26,MATCH(H238,'Model 2'!$S$8:$S$129,0)),P237)</f>
        <v>1.4196885320146637</v>
      </c>
      <c r="Q238" s="16" t="e">
        <f>INDEX('Model 2'!EMBLEMFac9Fac18,MATCH(I238,'Model 2'!$A$133:$A$162,1),MATCH($D$4,'Model 2'!$C$132:$G$132,0))</f>
        <v>#N/A</v>
      </c>
      <c r="R238" s="16" t="e">
        <f t="shared" ref="R238" si="494">R237</f>
        <v>#N/A</v>
      </c>
      <c r="S238" s="16" t="e">
        <f t="shared" si="405"/>
        <v>#N/A</v>
      </c>
      <c r="U238" s="34">
        <f t="shared" si="434"/>
        <v>20</v>
      </c>
    </row>
    <row r="239" spans="7:21" x14ac:dyDescent="0.3">
      <c r="G239" s="18">
        <f t="shared" si="431"/>
        <v>99</v>
      </c>
      <c r="H239" s="5" t="s">
        <v>502</v>
      </c>
      <c r="I239" s="33" t="e">
        <f>IF('Model 2'!$B$168="C",$B$5*(1+'Model 2'!$B$167)^(U239-1),IF('Model 2'!$B$168="S",$B$5*(1+'Model 2'!$B$167*(U239-1)),$B$5))</f>
        <v>#N/A</v>
      </c>
      <c r="J239" s="16">
        <f t="shared" si="474"/>
        <v>0.67293831570653539</v>
      </c>
      <c r="K239" s="16">
        <f t="shared" si="474"/>
        <v>1.0198528715010069</v>
      </c>
      <c r="L239" s="16">
        <f t="shared" si="474"/>
        <v>0.95844413924195726</v>
      </c>
      <c r="M239" s="16">
        <f t="shared" si="474"/>
        <v>0.98731177731008701</v>
      </c>
      <c r="N239" s="16">
        <f t="shared" ref="N239:O239" si="495">N238</f>
        <v>1.0342794104085824</v>
      </c>
      <c r="O239" s="16">
        <f t="shared" si="495"/>
        <v>1</v>
      </c>
      <c r="P239" s="16">
        <f>IFERROR(INDEX('Model 2'!EMBLEMFac26,MATCH(H239,'Model 2'!$S$8:$S$129,0)),P238)</f>
        <v>1.4196885320146637</v>
      </c>
      <c r="Q239" s="16" t="e">
        <f>INDEX('Model 2'!EMBLEMFac9Fac18,MATCH(I239,'Model 2'!$A$133:$A$162,1),MATCH($D$4,'Model 2'!$C$132:$G$132,0))</f>
        <v>#N/A</v>
      </c>
      <c r="R239" s="16" t="e">
        <f t="shared" ref="R239" si="496">R238</f>
        <v>#N/A</v>
      </c>
      <c r="S239" s="16" t="e">
        <f t="shared" si="405"/>
        <v>#N/A</v>
      </c>
      <c r="U239" s="34">
        <f t="shared" si="434"/>
        <v>20</v>
      </c>
    </row>
    <row r="240" spans="7:21" x14ac:dyDescent="0.3">
      <c r="G240" s="18">
        <f t="shared" si="431"/>
        <v>99</v>
      </c>
      <c r="H240" s="5" t="s">
        <v>503</v>
      </c>
      <c r="I240" s="33" t="e">
        <f>IF('Model 2'!$B$168="C",$B$5*(1+'Model 2'!$B$167)^(U240-1),IF('Model 2'!$B$168="S",$B$5*(1+'Model 2'!$B$167*(U240-1)),$B$5))</f>
        <v>#N/A</v>
      </c>
      <c r="J240" s="16">
        <f t="shared" si="474"/>
        <v>0.67293831570653539</v>
      </c>
      <c r="K240" s="16">
        <f t="shared" si="474"/>
        <v>1.0198528715010069</v>
      </c>
      <c r="L240" s="16">
        <f t="shared" si="474"/>
        <v>0.95844413924195726</v>
      </c>
      <c r="M240" s="16">
        <f t="shared" si="474"/>
        <v>0.98731177731008701</v>
      </c>
      <c r="N240" s="16">
        <f t="shared" ref="N240:O240" si="497">N239</f>
        <v>1.0342794104085824</v>
      </c>
      <c r="O240" s="16">
        <f t="shared" si="497"/>
        <v>1</v>
      </c>
      <c r="P240" s="16">
        <f>IFERROR(INDEX('Model 2'!EMBLEMFac26,MATCH(H240,'Model 2'!$S$8:$S$129,0)),P239)</f>
        <v>1.4196885320146637</v>
      </c>
      <c r="Q240" s="16" t="e">
        <f>INDEX('Model 2'!EMBLEMFac9Fac18,MATCH(I240,'Model 2'!$A$133:$A$162,1),MATCH($D$4,'Model 2'!$C$132:$G$132,0))</f>
        <v>#N/A</v>
      </c>
      <c r="R240" s="16" t="e">
        <f t="shared" ref="R240" si="498">R239</f>
        <v>#N/A</v>
      </c>
      <c r="S240" s="16" t="e">
        <f t="shared" si="405"/>
        <v>#N/A</v>
      </c>
      <c r="U240" s="34">
        <f t="shared" si="434"/>
        <v>20</v>
      </c>
    </row>
    <row r="241" spans="7:21" x14ac:dyDescent="0.3">
      <c r="G241" s="18">
        <f t="shared" si="431"/>
        <v>99</v>
      </c>
      <c r="H241" s="5" t="s">
        <v>504</v>
      </c>
      <c r="I241" s="33" t="e">
        <f>IF('Model 2'!$B$168="C",$B$5*(1+'Model 2'!$B$167)^(U241-1),IF('Model 2'!$B$168="S",$B$5*(1+'Model 2'!$B$167*(U241-1)),$B$5))</f>
        <v>#N/A</v>
      </c>
      <c r="J241" s="16">
        <f t="shared" si="474"/>
        <v>0.67293831570653539</v>
      </c>
      <c r="K241" s="16">
        <f t="shared" si="474"/>
        <v>1.0198528715010069</v>
      </c>
      <c r="L241" s="16">
        <f t="shared" si="474"/>
        <v>0.95844413924195726</v>
      </c>
      <c r="M241" s="16">
        <f t="shared" si="474"/>
        <v>0.98731177731008701</v>
      </c>
      <c r="N241" s="16">
        <f t="shared" ref="N241:O241" si="499">N240</f>
        <v>1.0342794104085824</v>
      </c>
      <c r="O241" s="16">
        <f t="shared" si="499"/>
        <v>1</v>
      </c>
      <c r="P241" s="16">
        <f>IFERROR(INDEX('Model 2'!EMBLEMFac26,MATCH(H241,'Model 2'!$S$8:$S$129,0)),P240)</f>
        <v>1.4196885320146637</v>
      </c>
      <c r="Q241" s="16" t="e">
        <f>INDEX('Model 2'!EMBLEMFac9Fac18,MATCH(I241,'Model 2'!$A$133:$A$162,1),MATCH($D$4,'Model 2'!$C$132:$G$132,0))</f>
        <v>#N/A</v>
      </c>
      <c r="R241" s="16" t="e">
        <f t="shared" ref="R241" si="500">R240</f>
        <v>#N/A</v>
      </c>
      <c r="S241" s="16" t="e">
        <f t="shared" si="405"/>
        <v>#N/A</v>
      </c>
      <c r="U241" s="34">
        <f t="shared" si="434"/>
        <v>20</v>
      </c>
    </row>
    <row r="242" spans="7:21" x14ac:dyDescent="0.3">
      <c r="G242" s="18">
        <f t="shared" si="431"/>
        <v>99</v>
      </c>
      <c r="H242" s="5" t="s">
        <v>505</v>
      </c>
      <c r="I242" s="33" t="e">
        <f>IF('Model 2'!$B$168="C",$B$5*(1+'Model 2'!$B$167)^(U242-1),IF('Model 2'!$B$168="S",$B$5*(1+'Model 2'!$B$167*(U242-1)),$B$5))</f>
        <v>#N/A</v>
      </c>
      <c r="J242" s="16">
        <f t="shared" si="474"/>
        <v>0.67293831570653539</v>
      </c>
      <c r="K242" s="16">
        <f t="shared" si="474"/>
        <v>1.0198528715010069</v>
      </c>
      <c r="L242" s="16">
        <f t="shared" si="474"/>
        <v>0.95844413924195726</v>
      </c>
      <c r="M242" s="16">
        <f t="shared" si="474"/>
        <v>0.98731177731008701</v>
      </c>
      <c r="N242" s="16">
        <f t="shared" ref="N242:O242" si="501">N241</f>
        <v>1.0342794104085824</v>
      </c>
      <c r="O242" s="16">
        <f t="shared" si="501"/>
        <v>1</v>
      </c>
      <c r="P242" s="16">
        <f>IFERROR(INDEX('Model 2'!EMBLEMFac26,MATCH(H242,'Model 2'!$S$8:$S$129,0)),P241)</f>
        <v>1.4196885320146637</v>
      </c>
      <c r="Q242" s="16" t="e">
        <f>INDEX('Model 2'!EMBLEMFac9Fac18,MATCH(I242,'Model 2'!$A$133:$A$162,1),MATCH($D$4,'Model 2'!$C$132:$G$132,0))</f>
        <v>#N/A</v>
      </c>
      <c r="R242" s="16" t="e">
        <f t="shared" ref="R242" si="502">R241</f>
        <v>#N/A</v>
      </c>
      <c r="S242" s="16" t="e">
        <f t="shared" si="405"/>
        <v>#N/A</v>
      </c>
      <c r="U242" s="34">
        <f t="shared" si="434"/>
        <v>20</v>
      </c>
    </row>
    <row r="243" spans="7:21" x14ac:dyDescent="0.3">
      <c r="G243" s="18">
        <f t="shared" si="431"/>
        <v>99</v>
      </c>
      <c r="H243" s="5" t="s">
        <v>506</v>
      </c>
      <c r="I243" s="33" t="e">
        <f>IF('Model 2'!$B$168="C",$B$5*(1+'Model 2'!$B$167)^(U243-1),IF('Model 2'!$B$168="S",$B$5*(1+'Model 2'!$B$167*(U243-1)),$B$5))</f>
        <v>#N/A</v>
      </c>
      <c r="J243" s="16">
        <f t="shared" si="474"/>
        <v>0.67293831570653539</v>
      </c>
      <c r="K243" s="16">
        <f t="shared" si="474"/>
        <v>1.0198528715010069</v>
      </c>
      <c r="L243" s="16">
        <f t="shared" si="474"/>
        <v>0.95844413924195726</v>
      </c>
      <c r="M243" s="16">
        <f t="shared" si="474"/>
        <v>0.98731177731008701</v>
      </c>
      <c r="N243" s="16">
        <f t="shared" ref="N243:O243" si="503">N242</f>
        <v>1.0342794104085824</v>
      </c>
      <c r="O243" s="16">
        <f t="shared" si="503"/>
        <v>1</v>
      </c>
      <c r="P243" s="16">
        <f>IFERROR(INDEX('Model 2'!EMBLEMFac26,MATCH(H243,'Model 2'!$S$8:$S$129,0)),P242)</f>
        <v>1.4196885320146637</v>
      </c>
      <c r="Q243" s="16" t="e">
        <f>INDEX('Model 2'!EMBLEMFac9Fac18,MATCH(I243,'Model 2'!$A$133:$A$162,1),MATCH($D$4,'Model 2'!$C$132:$G$132,0))</f>
        <v>#N/A</v>
      </c>
      <c r="R243" s="16" t="e">
        <f t="shared" ref="R243" si="504">R242</f>
        <v>#N/A</v>
      </c>
      <c r="S243" s="16" t="e">
        <f t="shared" si="405"/>
        <v>#N/A</v>
      </c>
      <c r="U243" s="34">
        <f t="shared" si="434"/>
        <v>20</v>
      </c>
    </row>
    <row r="244" spans="7:21" x14ac:dyDescent="0.3">
      <c r="G244" s="18">
        <f t="shared" si="431"/>
        <v>100</v>
      </c>
      <c r="H244" s="5" t="s">
        <v>507</v>
      </c>
      <c r="I244" s="33" t="e">
        <f>IF('Model 2'!$B$168="C",$B$5*(1+'Model 2'!$B$167)^(U244-1),IF('Model 2'!$B$168="S",$B$5*(1+'Model 2'!$B$167*(U244-1)),$B$5))</f>
        <v>#N/A</v>
      </c>
      <c r="J244" s="16">
        <f t="shared" si="474"/>
        <v>0.67293831570653539</v>
      </c>
      <c r="K244" s="16">
        <f t="shared" si="474"/>
        <v>1.0198528715010069</v>
      </c>
      <c r="L244" s="16">
        <f t="shared" si="474"/>
        <v>0.95844413924195726</v>
      </c>
      <c r="M244" s="16">
        <f t="shared" si="474"/>
        <v>0.98731177731008701</v>
      </c>
      <c r="N244" s="16">
        <f t="shared" ref="N244:O244" si="505">N243</f>
        <v>1.0342794104085824</v>
      </c>
      <c r="O244" s="16">
        <f t="shared" si="505"/>
        <v>1</v>
      </c>
      <c r="P244" s="16">
        <f>IFERROR(INDEX('Model 2'!EMBLEMFac26,MATCH(H244,'Model 2'!$S$8:$S$129,0)),P243)</f>
        <v>1.4196885320146637</v>
      </c>
      <c r="Q244" s="16" t="e">
        <f>INDEX('Model 2'!EMBLEMFac9Fac18,MATCH(I244,'Model 2'!$A$133:$A$162,1),MATCH($D$4,'Model 2'!$C$132:$G$132,0))</f>
        <v>#N/A</v>
      </c>
      <c r="R244" s="16" t="e">
        <f t="shared" ref="R244" si="506">R243</f>
        <v>#N/A</v>
      </c>
      <c r="S244" s="16" t="e">
        <f t="shared" si="405"/>
        <v>#N/A</v>
      </c>
      <c r="U244" s="34">
        <f t="shared" si="434"/>
        <v>21</v>
      </c>
    </row>
    <row r="245" spans="7:21" x14ac:dyDescent="0.3">
      <c r="G245" s="18">
        <f t="shared" si="431"/>
        <v>100</v>
      </c>
      <c r="H245" s="5" t="s">
        <v>508</v>
      </c>
      <c r="I245" s="33" t="e">
        <f>IF('Model 2'!$B$168="C",$B$5*(1+'Model 2'!$B$167)^(U245-1),IF('Model 2'!$B$168="S",$B$5*(1+'Model 2'!$B$167*(U245-1)),$B$5))</f>
        <v>#N/A</v>
      </c>
      <c r="J245" s="16">
        <f t="shared" ref="J245:M260" si="507">J244</f>
        <v>0.67293831570653539</v>
      </c>
      <c r="K245" s="16">
        <f t="shared" si="507"/>
        <v>1.0198528715010069</v>
      </c>
      <c r="L245" s="16">
        <f t="shared" si="507"/>
        <v>0.95844413924195726</v>
      </c>
      <c r="M245" s="16">
        <f t="shared" si="507"/>
        <v>0.98731177731008701</v>
      </c>
      <c r="N245" s="16">
        <f t="shared" ref="N245:O245" si="508">N244</f>
        <v>1.0342794104085824</v>
      </c>
      <c r="O245" s="16">
        <f t="shared" si="508"/>
        <v>1</v>
      </c>
      <c r="P245" s="16">
        <f>IFERROR(INDEX('Model 2'!EMBLEMFac26,MATCH(H245,'Model 2'!$S$8:$S$129,0)),P244)</f>
        <v>1.4196885320146637</v>
      </c>
      <c r="Q245" s="16" t="e">
        <f>INDEX('Model 2'!EMBLEMFac9Fac18,MATCH(I245,'Model 2'!$A$133:$A$162,1),MATCH($D$4,'Model 2'!$C$132:$G$132,0))</f>
        <v>#N/A</v>
      </c>
      <c r="R245" s="16" t="e">
        <f t="shared" ref="R245" si="509">R244</f>
        <v>#N/A</v>
      </c>
      <c r="S245" s="16" t="e">
        <f t="shared" si="405"/>
        <v>#N/A</v>
      </c>
      <c r="U245" s="34">
        <f t="shared" si="434"/>
        <v>21</v>
      </c>
    </row>
    <row r="246" spans="7:21" x14ac:dyDescent="0.3">
      <c r="G246" s="18">
        <f t="shared" si="431"/>
        <v>100</v>
      </c>
      <c r="H246" s="5" t="s">
        <v>509</v>
      </c>
      <c r="I246" s="33" t="e">
        <f>IF('Model 2'!$B$168="C",$B$5*(1+'Model 2'!$B$167)^(U246-1),IF('Model 2'!$B$168="S",$B$5*(1+'Model 2'!$B$167*(U246-1)),$B$5))</f>
        <v>#N/A</v>
      </c>
      <c r="J246" s="16">
        <f t="shared" si="507"/>
        <v>0.67293831570653539</v>
      </c>
      <c r="K246" s="16">
        <f t="shared" si="507"/>
        <v>1.0198528715010069</v>
      </c>
      <c r="L246" s="16">
        <f t="shared" si="507"/>
        <v>0.95844413924195726</v>
      </c>
      <c r="M246" s="16">
        <f t="shared" si="507"/>
        <v>0.98731177731008701</v>
      </c>
      <c r="N246" s="16">
        <f t="shared" ref="N246:O246" si="510">N245</f>
        <v>1.0342794104085824</v>
      </c>
      <c r="O246" s="16">
        <f t="shared" si="510"/>
        <v>1</v>
      </c>
      <c r="P246" s="16">
        <f>IFERROR(INDEX('Model 2'!EMBLEMFac26,MATCH(H246,'Model 2'!$S$8:$S$129,0)),P245)</f>
        <v>1.4196885320146637</v>
      </c>
      <c r="Q246" s="16" t="e">
        <f>INDEX('Model 2'!EMBLEMFac9Fac18,MATCH(I246,'Model 2'!$A$133:$A$162,1),MATCH($D$4,'Model 2'!$C$132:$G$132,0))</f>
        <v>#N/A</v>
      </c>
      <c r="R246" s="16" t="e">
        <f t="shared" ref="R246" si="511">R245</f>
        <v>#N/A</v>
      </c>
      <c r="S246" s="16" t="e">
        <f t="shared" si="405"/>
        <v>#N/A</v>
      </c>
      <c r="U246" s="34">
        <f t="shared" si="434"/>
        <v>21</v>
      </c>
    </row>
    <row r="247" spans="7:21" x14ac:dyDescent="0.3">
      <c r="G247" s="18">
        <f t="shared" si="431"/>
        <v>100</v>
      </c>
      <c r="H247" s="5" t="s">
        <v>510</v>
      </c>
      <c r="I247" s="33" t="e">
        <f>IF('Model 2'!$B$168="C",$B$5*(1+'Model 2'!$B$167)^(U247-1),IF('Model 2'!$B$168="S",$B$5*(1+'Model 2'!$B$167*(U247-1)),$B$5))</f>
        <v>#N/A</v>
      </c>
      <c r="J247" s="16">
        <f t="shared" si="507"/>
        <v>0.67293831570653539</v>
      </c>
      <c r="K247" s="16">
        <f t="shared" si="507"/>
        <v>1.0198528715010069</v>
      </c>
      <c r="L247" s="16">
        <f t="shared" si="507"/>
        <v>0.95844413924195726</v>
      </c>
      <c r="M247" s="16">
        <f t="shared" si="507"/>
        <v>0.98731177731008701</v>
      </c>
      <c r="N247" s="16">
        <f t="shared" ref="N247:O247" si="512">N246</f>
        <v>1.0342794104085824</v>
      </c>
      <c r="O247" s="16">
        <f t="shared" si="512"/>
        <v>1</v>
      </c>
      <c r="P247" s="16">
        <f>IFERROR(INDEX('Model 2'!EMBLEMFac26,MATCH(H247,'Model 2'!$S$8:$S$129,0)),P246)</f>
        <v>1.4196885320146637</v>
      </c>
      <c r="Q247" s="16" t="e">
        <f>INDEX('Model 2'!EMBLEMFac9Fac18,MATCH(I247,'Model 2'!$A$133:$A$162,1),MATCH($D$4,'Model 2'!$C$132:$G$132,0))</f>
        <v>#N/A</v>
      </c>
      <c r="R247" s="16" t="e">
        <f t="shared" ref="R247" si="513">R246</f>
        <v>#N/A</v>
      </c>
      <c r="S247" s="16" t="e">
        <f t="shared" si="405"/>
        <v>#N/A</v>
      </c>
      <c r="U247" s="34">
        <f t="shared" si="434"/>
        <v>21</v>
      </c>
    </row>
    <row r="248" spans="7:21" x14ac:dyDescent="0.3">
      <c r="G248" s="18">
        <f t="shared" si="431"/>
        <v>100</v>
      </c>
      <c r="H248" s="5" t="s">
        <v>511</v>
      </c>
      <c r="I248" s="33" t="e">
        <f>IF('Model 2'!$B$168="C",$B$5*(1+'Model 2'!$B$167)^(U248-1),IF('Model 2'!$B$168="S",$B$5*(1+'Model 2'!$B$167*(U248-1)),$B$5))</f>
        <v>#N/A</v>
      </c>
      <c r="J248" s="16">
        <f t="shared" si="507"/>
        <v>0.67293831570653539</v>
      </c>
      <c r="K248" s="16">
        <f t="shared" si="507"/>
        <v>1.0198528715010069</v>
      </c>
      <c r="L248" s="16">
        <f t="shared" si="507"/>
        <v>0.95844413924195726</v>
      </c>
      <c r="M248" s="16">
        <f t="shared" si="507"/>
        <v>0.98731177731008701</v>
      </c>
      <c r="N248" s="16">
        <f t="shared" ref="N248:O248" si="514">N247</f>
        <v>1.0342794104085824</v>
      </c>
      <c r="O248" s="16">
        <f t="shared" si="514"/>
        <v>1</v>
      </c>
      <c r="P248" s="16">
        <f>IFERROR(INDEX('Model 2'!EMBLEMFac26,MATCH(H248,'Model 2'!$S$8:$S$129,0)),P247)</f>
        <v>1.4196885320146637</v>
      </c>
      <c r="Q248" s="16" t="e">
        <f>INDEX('Model 2'!EMBLEMFac9Fac18,MATCH(I248,'Model 2'!$A$133:$A$162,1),MATCH($D$4,'Model 2'!$C$132:$G$132,0))</f>
        <v>#N/A</v>
      </c>
      <c r="R248" s="16" t="e">
        <f t="shared" ref="R248" si="515">R247</f>
        <v>#N/A</v>
      </c>
      <c r="S248" s="16" t="e">
        <f t="shared" si="405"/>
        <v>#N/A</v>
      </c>
      <c r="U248" s="34">
        <f t="shared" si="434"/>
        <v>21</v>
      </c>
    </row>
    <row r="249" spans="7:21" x14ac:dyDescent="0.3">
      <c r="G249" s="18">
        <f t="shared" si="431"/>
        <v>100</v>
      </c>
      <c r="H249" s="5" t="s">
        <v>512</v>
      </c>
      <c r="I249" s="33" t="e">
        <f>IF('Model 2'!$B$168="C",$B$5*(1+'Model 2'!$B$167)^(U249-1),IF('Model 2'!$B$168="S",$B$5*(1+'Model 2'!$B$167*(U249-1)),$B$5))</f>
        <v>#N/A</v>
      </c>
      <c r="J249" s="16">
        <f t="shared" si="507"/>
        <v>0.67293831570653539</v>
      </c>
      <c r="K249" s="16">
        <f t="shared" si="507"/>
        <v>1.0198528715010069</v>
      </c>
      <c r="L249" s="16">
        <f t="shared" si="507"/>
        <v>0.95844413924195726</v>
      </c>
      <c r="M249" s="16">
        <f t="shared" si="507"/>
        <v>0.98731177731008701</v>
      </c>
      <c r="N249" s="16">
        <f t="shared" ref="N249:O249" si="516">N248</f>
        <v>1.0342794104085824</v>
      </c>
      <c r="O249" s="16">
        <f t="shared" si="516"/>
        <v>1</v>
      </c>
      <c r="P249" s="16">
        <f>IFERROR(INDEX('Model 2'!EMBLEMFac26,MATCH(H249,'Model 2'!$S$8:$S$129,0)),P248)</f>
        <v>1.4196885320146637</v>
      </c>
      <c r="Q249" s="16" t="e">
        <f>INDEX('Model 2'!EMBLEMFac9Fac18,MATCH(I249,'Model 2'!$A$133:$A$162,1),MATCH($D$4,'Model 2'!$C$132:$G$132,0))</f>
        <v>#N/A</v>
      </c>
      <c r="R249" s="16" t="e">
        <f t="shared" ref="R249" si="517">R248</f>
        <v>#N/A</v>
      </c>
      <c r="S249" s="16" t="e">
        <f t="shared" si="405"/>
        <v>#N/A</v>
      </c>
      <c r="U249" s="34">
        <f t="shared" si="434"/>
        <v>21</v>
      </c>
    </row>
    <row r="250" spans="7:21" x14ac:dyDescent="0.3">
      <c r="G250" s="18">
        <f t="shared" si="431"/>
        <v>100</v>
      </c>
      <c r="H250" s="5" t="s">
        <v>513</v>
      </c>
      <c r="I250" s="33" t="e">
        <f>IF('Model 2'!$B$168="C",$B$5*(1+'Model 2'!$B$167)^(U250-1),IF('Model 2'!$B$168="S",$B$5*(1+'Model 2'!$B$167*(U250-1)),$B$5))</f>
        <v>#N/A</v>
      </c>
      <c r="J250" s="16">
        <f t="shared" si="507"/>
        <v>0.67293831570653539</v>
      </c>
      <c r="K250" s="16">
        <f t="shared" si="507"/>
        <v>1.0198528715010069</v>
      </c>
      <c r="L250" s="16">
        <f t="shared" si="507"/>
        <v>0.95844413924195726</v>
      </c>
      <c r="M250" s="16">
        <f t="shared" si="507"/>
        <v>0.98731177731008701</v>
      </c>
      <c r="N250" s="16">
        <f t="shared" ref="N250:O250" si="518">N249</f>
        <v>1.0342794104085824</v>
      </c>
      <c r="O250" s="16">
        <f t="shared" si="518"/>
        <v>1</v>
      </c>
      <c r="P250" s="16">
        <f>IFERROR(INDEX('Model 2'!EMBLEMFac26,MATCH(H250,'Model 2'!$S$8:$S$129,0)),P249)</f>
        <v>1.4196885320146637</v>
      </c>
      <c r="Q250" s="16" t="e">
        <f>INDEX('Model 2'!EMBLEMFac9Fac18,MATCH(I250,'Model 2'!$A$133:$A$162,1),MATCH($D$4,'Model 2'!$C$132:$G$132,0))</f>
        <v>#N/A</v>
      </c>
      <c r="R250" s="16" t="e">
        <f t="shared" ref="R250" si="519">R249</f>
        <v>#N/A</v>
      </c>
      <c r="S250" s="16" t="e">
        <f t="shared" si="405"/>
        <v>#N/A</v>
      </c>
      <c r="U250" s="34">
        <f t="shared" si="434"/>
        <v>21</v>
      </c>
    </row>
    <row r="251" spans="7:21" x14ac:dyDescent="0.3">
      <c r="G251" s="18">
        <f t="shared" si="431"/>
        <v>100</v>
      </c>
      <c r="H251" s="5" t="s">
        <v>514</v>
      </c>
      <c r="I251" s="33" t="e">
        <f>IF('Model 2'!$B$168="C",$B$5*(1+'Model 2'!$B$167)^(U251-1),IF('Model 2'!$B$168="S",$B$5*(1+'Model 2'!$B$167*(U251-1)),$B$5))</f>
        <v>#N/A</v>
      </c>
      <c r="J251" s="16">
        <f t="shared" si="507"/>
        <v>0.67293831570653539</v>
      </c>
      <c r="K251" s="16">
        <f t="shared" si="507"/>
        <v>1.0198528715010069</v>
      </c>
      <c r="L251" s="16">
        <f t="shared" si="507"/>
        <v>0.95844413924195726</v>
      </c>
      <c r="M251" s="16">
        <f t="shared" si="507"/>
        <v>0.98731177731008701</v>
      </c>
      <c r="N251" s="16">
        <f t="shared" ref="N251:O251" si="520">N250</f>
        <v>1.0342794104085824</v>
      </c>
      <c r="O251" s="16">
        <f t="shared" si="520"/>
        <v>1</v>
      </c>
      <c r="P251" s="16">
        <f>IFERROR(INDEX('Model 2'!EMBLEMFac26,MATCH(H251,'Model 2'!$S$8:$S$129,0)),P250)</f>
        <v>1.4196885320146637</v>
      </c>
      <c r="Q251" s="16" t="e">
        <f>INDEX('Model 2'!EMBLEMFac9Fac18,MATCH(I251,'Model 2'!$A$133:$A$162,1),MATCH($D$4,'Model 2'!$C$132:$G$132,0))</f>
        <v>#N/A</v>
      </c>
      <c r="R251" s="16" t="e">
        <f t="shared" ref="R251" si="521">R250</f>
        <v>#N/A</v>
      </c>
      <c r="S251" s="16" t="e">
        <f t="shared" si="405"/>
        <v>#N/A</v>
      </c>
      <c r="U251" s="34">
        <f t="shared" si="434"/>
        <v>21</v>
      </c>
    </row>
    <row r="252" spans="7:21" x14ac:dyDescent="0.3">
      <c r="G252" s="18">
        <f t="shared" si="431"/>
        <v>100</v>
      </c>
      <c r="H252" s="5" t="s">
        <v>515</v>
      </c>
      <c r="I252" s="33" t="e">
        <f>IF('Model 2'!$B$168="C",$B$5*(1+'Model 2'!$B$167)^(U252-1),IF('Model 2'!$B$168="S",$B$5*(1+'Model 2'!$B$167*(U252-1)),$B$5))</f>
        <v>#N/A</v>
      </c>
      <c r="J252" s="16">
        <f t="shared" si="507"/>
        <v>0.67293831570653539</v>
      </c>
      <c r="K252" s="16">
        <f t="shared" si="507"/>
        <v>1.0198528715010069</v>
      </c>
      <c r="L252" s="16">
        <f t="shared" si="507"/>
        <v>0.95844413924195726</v>
      </c>
      <c r="M252" s="16">
        <f t="shared" si="507"/>
        <v>0.98731177731008701</v>
      </c>
      <c r="N252" s="16">
        <f t="shared" ref="N252:O252" si="522">N251</f>
        <v>1.0342794104085824</v>
      </c>
      <c r="O252" s="16">
        <f t="shared" si="522"/>
        <v>1</v>
      </c>
      <c r="P252" s="16">
        <f>IFERROR(INDEX('Model 2'!EMBLEMFac26,MATCH(H252,'Model 2'!$S$8:$S$129,0)),P251)</f>
        <v>1.4196885320146637</v>
      </c>
      <c r="Q252" s="16" t="e">
        <f>INDEX('Model 2'!EMBLEMFac9Fac18,MATCH(I252,'Model 2'!$A$133:$A$162,1),MATCH($D$4,'Model 2'!$C$132:$G$132,0))</f>
        <v>#N/A</v>
      </c>
      <c r="R252" s="16" t="e">
        <f t="shared" ref="R252" si="523">R251</f>
        <v>#N/A</v>
      </c>
      <c r="S252" s="16" t="e">
        <f t="shared" si="405"/>
        <v>#N/A</v>
      </c>
      <c r="U252" s="34">
        <f t="shared" si="434"/>
        <v>21</v>
      </c>
    </row>
    <row r="253" spans="7:21" x14ac:dyDescent="0.3">
      <c r="G253" s="18">
        <f t="shared" si="431"/>
        <v>100</v>
      </c>
      <c r="H253" s="5" t="s">
        <v>516</v>
      </c>
      <c r="I253" s="33" t="e">
        <f>IF('Model 2'!$B$168="C",$B$5*(1+'Model 2'!$B$167)^(U253-1),IF('Model 2'!$B$168="S",$B$5*(1+'Model 2'!$B$167*(U253-1)),$B$5))</f>
        <v>#N/A</v>
      </c>
      <c r="J253" s="16">
        <f t="shared" si="507"/>
        <v>0.67293831570653539</v>
      </c>
      <c r="K253" s="16">
        <f t="shared" si="507"/>
        <v>1.0198528715010069</v>
      </c>
      <c r="L253" s="16">
        <f t="shared" si="507"/>
        <v>0.95844413924195726</v>
      </c>
      <c r="M253" s="16">
        <f t="shared" si="507"/>
        <v>0.98731177731008701</v>
      </c>
      <c r="N253" s="16">
        <f t="shared" ref="N253:O253" si="524">N252</f>
        <v>1.0342794104085824</v>
      </c>
      <c r="O253" s="16">
        <f t="shared" si="524"/>
        <v>1</v>
      </c>
      <c r="P253" s="16">
        <f>IFERROR(INDEX('Model 2'!EMBLEMFac26,MATCH(H253,'Model 2'!$S$8:$S$129,0)),P252)</f>
        <v>1.4196885320146637</v>
      </c>
      <c r="Q253" s="16" t="e">
        <f>INDEX('Model 2'!EMBLEMFac9Fac18,MATCH(I253,'Model 2'!$A$133:$A$162,1),MATCH($D$4,'Model 2'!$C$132:$G$132,0))</f>
        <v>#N/A</v>
      </c>
      <c r="R253" s="16" t="e">
        <f t="shared" ref="R253" si="525">R252</f>
        <v>#N/A</v>
      </c>
      <c r="S253" s="16" t="e">
        <f t="shared" si="405"/>
        <v>#N/A</v>
      </c>
      <c r="U253" s="34">
        <f t="shared" si="434"/>
        <v>21</v>
      </c>
    </row>
    <row r="254" spans="7:21" x14ac:dyDescent="0.3">
      <c r="G254" s="18">
        <f t="shared" si="431"/>
        <v>100</v>
      </c>
      <c r="H254" s="5" t="s">
        <v>517</v>
      </c>
      <c r="I254" s="33" t="e">
        <f>IF('Model 2'!$B$168="C",$B$5*(1+'Model 2'!$B$167)^(U254-1),IF('Model 2'!$B$168="S",$B$5*(1+'Model 2'!$B$167*(U254-1)),$B$5))</f>
        <v>#N/A</v>
      </c>
      <c r="J254" s="16">
        <f t="shared" si="507"/>
        <v>0.67293831570653539</v>
      </c>
      <c r="K254" s="16">
        <f t="shared" si="507"/>
        <v>1.0198528715010069</v>
      </c>
      <c r="L254" s="16">
        <f t="shared" si="507"/>
        <v>0.95844413924195726</v>
      </c>
      <c r="M254" s="16">
        <f t="shared" si="507"/>
        <v>0.98731177731008701</v>
      </c>
      <c r="N254" s="16">
        <f t="shared" ref="N254:O254" si="526">N253</f>
        <v>1.0342794104085824</v>
      </c>
      <c r="O254" s="16">
        <f t="shared" si="526"/>
        <v>1</v>
      </c>
      <c r="P254" s="16">
        <f>IFERROR(INDEX('Model 2'!EMBLEMFac26,MATCH(H254,'Model 2'!$S$8:$S$129,0)),P253)</f>
        <v>1.4196885320146637</v>
      </c>
      <c r="Q254" s="16" t="e">
        <f>INDEX('Model 2'!EMBLEMFac9Fac18,MATCH(I254,'Model 2'!$A$133:$A$162,1),MATCH($D$4,'Model 2'!$C$132:$G$132,0))</f>
        <v>#N/A</v>
      </c>
      <c r="R254" s="16" t="e">
        <f t="shared" ref="R254" si="527">R253</f>
        <v>#N/A</v>
      </c>
      <c r="S254" s="16" t="e">
        <f t="shared" si="405"/>
        <v>#N/A</v>
      </c>
      <c r="U254" s="34">
        <f t="shared" si="434"/>
        <v>21</v>
      </c>
    </row>
    <row r="255" spans="7:21" x14ac:dyDescent="0.3">
      <c r="G255" s="18">
        <f t="shared" si="431"/>
        <v>100</v>
      </c>
      <c r="H255" s="5" t="s">
        <v>518</v>
      </c>
      <c r="I255" s="33" t="e">
        <f>IF('Model 2'!$B$168="C",$B$5*(1+'Model 2'!$B$167)^(U255-1),IF('Model 2'!$B$168="S",$B$5*(1+'Model 2'!$B$167*(U255-1)),$B$5))</f>
        <v>#N/A</v>
      </c>
      <c r="J255" s="16">
        <f t="shared" si="507"/>
        <v>0.67293831570653539</v>
      </c>
      <c r="K255" s="16">
        <f t="shared" si="507"/>
        <v>1.0198528715010069</v>
      </c>
      <c r="L255" s="16">
        <f t="shared" si="507"/>
        <v>0.95844413924195726</v>
      </c>
      <c r="M255" s="16">
        <f t="shared" si="507"/>
        <v>0.98731177731008701</v>
      </c>
      <c r="N255" s="16">
        <f t="shared" ref="N255:O255" si="528">N254</f>
        <v>1.0342794104085824</v>
      </c>
      <c r="O255" s="16">
        <f t="shared" si="528"/>
        <v>1</v>
      </c>
      <c r="P255" s="16">
        <f>IFERROR(INDEX('Model 2'!EMBLEMFac26,MATCH(H255,'Model 2'!$S$8:$S$129,0)),P254)</f>
        <v>1.4196885320146637</v>
      </c>
      <c r="Q255" s="16" t="e">
        <f>INDEX('Model 2'!EMBLEMFac9Fac18,MATCH(I255,'Model 2'!$A$133:$A$162,1),MATCH($D$4,'Model 2'!$C$132:$G$132,0))</f>
        <v>#N/A</v>
      </c>
      <c r="R255" s="16" t="e">
        <f t="shared" ref="R255" si="529">R254</f>
        <v>#N/A</v>
      </c>
      <c r="S255" s="16" t="e">
        <f t="shared" si="405"/>
        <v>#N/A</v>
      </c>
      <c r="U255" s="34">
        <f t="shared" si="434"/>
        <v>21</v>
      </c>
    </row>
    <row r="256" spans="7:21" x14ac:dyDescent="0.3">
      <c r="G256" s="18">
        <f t="shared" si="431"/>
        <v>101</v>
      </c>
      <c r="H256" s="5" t="s">
        <v>519</v>
      </c>
      <c r="I256" s="33" t="e">
        <f>IF('Model 2'!$B$168="C",$B$5*(1+'Model 2'!$B$167)^(U256-1),IF('Model 2'!$B$168="S",$B$5*(1+'Model 2'!$B$167*(U256-1)),$B$5))</f>
        <v>#N/A</v>
      </c>
      <c r="J256" s="16">
        <f t="shared" si="507"/>
        <v>0.67293831570653539</v>
      </c>
      <c r="K256" s="16">
        <f t="shared" si="507"/>
        <v>1.0198528715010069</v>
      </c>
      <c r="L256" s="16">
        <f t="shared" si="507"/>
        <v>0.95844413924195726</v>
      </c>
      <c r="M256" s="16">
        <f t="shared" si="507"/>
        <v>0.98731177731008701</v>
      </c>
      <c r="N256" s="16">
        <f t="shared" ref="N256:O256" si="530">N255</f>
        <v>1.0342794104085824</v>
      </c>
      <c r="O256" s="16">
        <f t="shared" si="530"/>
        <v>1</v>
      </c>
      <c r="P256" s="16">
        <f>IFERROR(INDEX('Model 2'!EMBLEMFac26,MATCH(H256,'Model 2'!$S$8:$S$129,0)),P255)</f>
        <v>1.4196885320146637</v>
      </c>
      <c r="Q256" s="16" t="e">
        <f>INDEX('Model 2'!EMBLEMFac9Fac18,MATCH(I256,'Model 2'!$A$133:$A$162,1),MATCH($D$4,'Model 2'!$C$132:$G$132,0))</f>
        <v>#N/A</v>
      </c>
      <c r="R256" s="16" t="e">
        <f t="shared" ref="R256" si="531">R255</f>
        <v>#N/A</v>
      </c>
      <c r="S256" s="16" t="e">
        <f t="shared" si="405"/>
        <v>#N/A</v>
      </c>
      <c r="U256" s="34">
        <f t="shared" si="434"/>
        <v>22</v>
      </c>
    </row>
    <row r="257" spans="7:21" x14ac:dyDescent="0.3">
      <c r="G257" s="18">
        <f t="shared" si="431"/>
        <v>101</v>
      </c>
      <c r="H257" s="5" t="s">
        <v>520</v>
      </c>
      <c r="I257" s="33" t="e">
        <f>IF('Model 2'!$B$168="C",$B$5*(1+'Model 2'!$B$167)^(U257-1),IF('Model 2'!$B$168="S",$B$5*(1+'Model 2'!$B$167*(U257-1)),$B$5))</f>
        <v>#N/A</v>
      </c>
      <c r="J257" s="16">
        <f t="shared" si="507"/>
        <v>0.67293831570653539</v>
      </c>
      <c r="K257" s="16">
        <f t="shared" si="507"/>
        <v>1.0198528715010069</v>
      </c>
      <c r="L257" s="16">
        <f t="shared" si="507"/>
        <v>0.95844413924195726</v>
      </c>
      <c r="M257" s="16">
        <f t="shared" si="507"/>
        <v>0.98731177731008701</v>
      </c>
      <c r="N257" s="16">
        <f t="shared" ref="N257:O257" si="532">N256</f>
        <v>1.0342794104085824</v>
      </c>
      <c r="O257" s="16">
        <f t="shared" si="532"/>
        <v>1</v>
      </c>
      <c r="P257" s="16">
        <f>IFERROR(INDEX('Model 2'!EMBLEMFac26,MATCH(H257,'Model 2'!$S$8:$S$129,0)),P256)</f>
        <v>1.4196885320146637</v>
      </c>
      <c r="Q257" s="16" t="e">
        <f>INDEX('Model 2'!EMBLEMFac9Fac18,MATCH(I257,'Model 2'!$A$133:$A$162,1),MATCH($D$4,'Model 2'!$C$132:$G$132,0))</f>
        <v>#N/A</v>
      </c>
      <c r="R257" s="16" t="e">
        <f t="shared" ref="R257" si="533">R256</f>
        <v>#N/A</v>
      </c>
      <c r="S257" s="16" t="e">
        <f t="shared" si="405"/>
        <v>#N/A</v>
      </c>
      <c r="U257" s="34">
        <f t="shared" si="434"/>
        <v>22</v>
      </c>
    </row>
    <row r="258" spans="7:21" x14ac:dyDescent="0.3">
      <c r="G258" s="18">
        <f t="shared" si="431"/>
        <v>101</v>
      </c>
      <c r="H258" s="5" t="s">
        <v>521</v>
      </c>
      <c r="I258" s="33" t="e">
        <f>IF('Model 2'!$B$168="C",$B$5*(1+'Model 2'!$B$167)^(U258-1),IF('Model 2'!$B$168="S",$B$5*(1+'Model 2'!$B$167*(U258-1)),$B$5))</f>
        <v>#N/A</v>
      </c>
      <c r="J258" s="16">
        <f t="shared" si="507"/>
        <v>0.67293831570653539</v>
      </c>
      <c r="K258" s="16">
        <f t="shared" si="507"/>
        <v>1.0198528715010069</v>
      </c>
      <c r="L258" s="16">
        <f t="shared" si="507"/>
        <v>0.95844413924195726</v>
      </c>
      <c r="M258" s="16">
        <f t="shared" si="507"/>
        <v>0.98731177731008701</v>
      </c>
      <c r="N258" s="16">
        <f t="shared" ref="N258:O258" si="534">N257</f>
        <v>1.0342794104085824</v>
      </c>
      <c r="O258" s="16">
        <f t="shared" si="534"/>
        <v>1</v>
      </c>
      <c r="P258" s="16">
        <f>IFERROR(INDEX('Model 2'!EMBLEMFac26,MATCH(H258,'Model 2'!$S$8:$S$129,0)),P257)</f>
        <v>1.4196885320146637</v>
      </c>
      <c r="Q258" s="16" t="e">
        <f>INDEX('Model 2'!EMBLEMFac9Fac18,MATCH(I258,'Model 2'!$A$133:$A$162,1),MATCH($D$4,'Model 2'!$C$132:$G$132,0))</f>
        <v>#N/A</v>
      </c>
      <c r="R258" s="16" t="e">
        <f t="shared" ref="R258" si="535">R257</f>
        <v>#N/A</v>
      </c>
      <c r="S258" s="16" t="e">
        <f t="shared" si="405"/>
        <v>#N/A</v>
      </c>
      <c r="U258" s="34">
        <f t="shared" si="434"/>
        <v>22</v>
      </c>
    </row>
    <row r="259" spans="7:21" x14ac:dyDescent="0.3">
      <c r="G259" s="18">
        <f t="shared" si="431"/>
        <v>101</v>
      </c>
      <c r="H259" s="5" t="s">
        <v>522</v>
      </c>
      <c r="I259" s="33" t="e">
        <f>IF('Model 2'!$B$168="C",$B$5*(1+'Model 2'!$B$167)^(U259-1),IF('Model 2'!$B$168="S",$B$5*(1+'Model 2'!$B$167*(U259-1)),$B$5))</f>
        <v>#N/A</v>
      </c>
      <c r="J259" s="16">
        <f t="shared" si="507"/>
        <v>0.67293831570653539</v>
      </c>
      <c r="K259" s="16">
        <f t="shared" si="507"/>
        <v>1.0198528715010069</v>
      </c>
      <c r="L259" s="16">
        <f t="shared" si="507"/>
        <v>0.95844413924195726</v>
      </c>
      <c r="M259" s="16">
        <f t="shared" si="507"/>
        <v>0.98731177731008701</v>
      </c>
      <c r="N259" s="16">
        <f t="shared" ref="N259:O259" si="536">N258</f>
        <v>1.0342794104085824</v>
      </c>
      <c r="O259" s="16">
        <f t="shared" si="536"/>
        <v>1</v>
      </c>
      <c r="P259" s="16">
        <f>IFERROR(INDEX('Model 2'!EMBLEMFac26,MATCH(H259,'Model 2'!$S$8:$S$129,0)),P258)</f>
        <v>1.4196885320146637</v>
      </c>
      <c r="Q259" s="16" t="e">
        <f>INDEX('Model 2'!EMBLEMFac9Fac18,MATCH(I259,'Model 2'!$A$133:$A$162,1),MATCH($D$4,'Model 2'!$C$132:$G$132,0))</f>
        <v>#N/A</v>
      </c>
      <c r="R259" s="16" t="e">
        <f t="shared" ref="R259" si="537">R258</f>
        <v>#N/A</v>
      </c>
      <c r="S259" s="16" t="e">
        <f t="shared" si="405"/>
        <v>#N/A</v>
      </c>
      <c r="U259" s="34">
        <f t="shared" si="434"/>
        <v>22</v>
      </c>
    </row>
    <row r="260" spans="7:21" x14ac:dyDescent="0.3">
      <c r="G260" s="18">
        <f t="shared" si="431"/>
        <v>101</v>
      </c>
      <c r="H260" s="5" t="s">
        <v>523</v>
      </c>
      <c r="I260" s="33" t="e">
        <f>IF('Model 2'!$B$168="C",$B$5*(1+'Model 2'!$B$167)^(U260-1),IF('Model 2'!$B$168="S",$B$5*(1+'Model 2'!$B$167*(U260-1)),$B$5))</f>
        <v>#N/A</v>
      </c>
      <c r="J260" s="16">
        <f t="shared" si="507"/>
        <v>0.67293831570653539</v>
      </c>
      <c r="K260" s="16">
        <f t="shared" si="507"/>
        <v>1.0198528715010069</v>
      </c>
      <c r="L260" s="16">
        <f t="shared" si="507"/>
        <v>0.95844413924195726</v>
      </c>
      <c r="M260" s="16">
        <f t="shared" si="507"/>
        <v>0.98731177731008701</v>
      </c>
      <c r="N260" s="16">
        <f t="shared" ref="N260:O260" si="538">N259</f>
        <v>1.0342794104085824</v>
      </c>
      <c r="O260" s="16">
        <f t="shared" si="538"/>
        <v>1</v>
      </c>
      <c r="P260" s="16">
        <f>IFERROR(INDEX('Model 2'!EMBLEMFac26,MATCH(H260,'Model 2'!$S$8:$S$129,0)),P259)</f>
        <v>1.4196885320146637</v>
      </c>
      <c r="Q260" s="16" t="e">
        <f>INDEX('Model 2'!EMBLEMFac9Fac18,MATCH(I260,'Model 2'!$A$133:$A$162,1),MATCH($D$4,'Model 2'!$C$132:$G$132,0))</f>
        <v>#N/A</v>
      </c>
      <c r="R260" s="16" t="e">
        <f t="shared" ref="R260" si="539">R259</f>
        <v>#N/A</v>
      </c>
      <c r="S260" s="16" t="e">
        <f t="shared" ref="S260:S323" si="540">MIN(1,PRODUCT(J260:R260))</f>
        <v>#N/A</v>
      </c>
      <c r="U260" s="34">
        <f t="shared" si="434"/>
        <v>22</v>
      </c>
    </row>
    <row r="261" spans="7:21" x14ac:dyDescent="0.3">
      <c r="G261" s="18">
        <f t="shared" si="431"/>
        <v>101</v>
      </c>
      <c r="H261" s="5" t="s">
        <v>524</v>
      </c>
      <c r="I261" s="33" t="e">
        <f>IF('Model 2'!$B$168="C",$B$5*(1+'Model 2'!$B$167)^(U261-1),IF('Model 2'!$B$168="S",$B$5*(1+'Model 2'!$B$167*(U261-1)),$B$5))</f>
        <v>#N/A</v>
      </c>
      <c r="J261" s="16">
        <f t="shared" ref="J261:M276" si="541">J260</f>
        <v>0.67293831570653539</v>
      </c>
      <c r="K261" s="16">
        <f t="shared" si="541"/>
        <v>1.0198528715010069</v>
      </c>
      <c r="L261" s="16">
        <f t="shared" si="541"/>
        <v>0.95844413924195726</v>
      </c>
      <c r="M261" s="16">
        <f t="shared" si="541"/>
        <v>0.98731177731008701</v>
      </c>
      <c r="N261" s="16">
        <f t="shared" ref="N261:O261" si="542">N260</f>
        <v>1.0342794104085824</v>
      </c>
      <c r="O261" s="16">
        <f t="shared" si="542"/>
        <v>1</v>
      </c>
      <c r="P261" s="16">
        <f>IFERROR(INDEX('Model 2'!EMBLEMFac26,MATCH(H261,'Model 2'!$S$8:$S$129,0)),P260)</f>
        <v>1.4196885320146637</v>
      </c>
      <c r="Q261" s="16" t="e">
        <f>INDEX('Model 2'!EMBLEMFac9Fac18,MATCH(I261,'Model 2'!$A$133:$A$162,1),MATCH($D$4,'Model 2'!$C$132:$G$132,0))</f>
        <v>#N/A</v>
      </c>
      <c r="R261" s="16" t="e">
        <f t="shared" ref="R261" si="543">R260</f>
        <v>#N/A</v>
      </c>
      <c r="S261" s="16" t="e">
        <f t="shared" si="540"/>
        <v>#N/A</v>
      </c>
      <c r="U261" s="34">
        <f t="shared" si="434"/>
        <v>22</v>
      </c>
    </row>
    <row r="262" spans="7:21" x14ac:dyDescent="0.3">
      <c r="G262" s="18">
        <f t="shared" si="431"/>
        <v>101</v>
      </c>
      <c r="H262" s="5" t="s">
        <v>525</v>
      </c>
      <c r="I262" s="33" t="e">
        <f>IF('Model 2'!$B$168="C",$B$5*(1+'Model 2'!$B$167)^(U262-1),IF('Model 2'!$B$168="S",$B$5*(1+'Model 2'!$B$167*(U262-1)),$B$5))</f>
        <v>#N/A</v>
      </c>
      <c r="J262" s="16">
        <f t="shared" si="541"/>
        <v>0.67293831570653539</v>
      </c>
      <c r="K262" s="16">
        <f t="shared" si="541"/>
        <v>1.0198528715010069</v>
      </c>
      <c r="L262" s="16">
        <f t="shared" si="541"/>
        <v>0.95844413924195726</v>
      </c>
      <c r="M262" s="16">
        <f t="shared" si="541"/>
        <v>0.98731177731008701</v>
      </c>
      <c r="N262" s="16">
        <f t="shared" ref="N262:O262" si="544">N261</f>
        <v>1.0342794104085824</v>
      </c>
      <c r="O262" s="16">
        <f t="shared" si="544"/>
        <v>1</v>
      </c>
      <c r="P262" s="16">
        <f>IFERROR(INDEX('Model 2'!EMBLEMFac26,MATCH(H262,'Model 2'!$S$8:$S$129,0)),P261)</f>
        <v>1.4196885320146637</v>
      </c>
      <c r="Q262" s="16" t="e">
        <f>INDEX('Model 2'!EMBLEMFac9Fac18,MATCH(I262,'Model 2'!$A$133:$A$162,1),MATCH($D$4,'Model 2'!$C$132:$G$132,0))</f>
        <v>#N/A</v>
      </c>
      <c r="R262" s="16" t="e">
        <f t="shared" ref="R262" si="545">R261</f>
        <v>#N/A</v>
      </c>
      <c r="S262" s="16" t="e">
        <f t="shared" si="540"/>
        <v>#N/A</v>
      </c>
      <c r="U262" s="34">
        <f t="shared" si="434"/>
        <v>22</v>
      </c>
    </row>
    <row r="263" spans="7:21" x14ac:dyDescent="0.3">
      <c r="G263" s="18">
        <f t="shared" si="431"/>
        <v>101</v>
      </c>
      <c r="H263" s="5" t="s">
        <v>526</v>
      </c>
      <c r="I263" s="33" t="e">
        <f>IF('Model 2'!$B$168="C",$B$5*(1+'Model 2'!$B$167)^(U263-1),IF('Model 2'!$B$168="S",$B$5*(1+'Model 2'!$B$167*(U263-1)),$B$5))</f>
        <v>#N/A</v>
      </c>
      <c r="J263" s="16">
        <f t="shared" si="541"/>
        <v>0.67293831570653539</v>
      </c>
      <c r="K263" s="16">
        <f t="shared" si="541"/>
        <v>1.0198528715010069</v>
      </c>
      <c r="L263" s="16">
        <f t="shared" si="541"/>
        <v>0.95844413924195726</v>
      </c>
      <c r="M263" s="16">
        <f t="shared" si="541"/>
        <v>0.98731177731008701</v>
      </c>
      <c r="N263" s="16">
        <f t="shared" ref="N263:O263" si="546">N262</f>
        <v>1.0342794104085824</v>
      </c>
      <c r="O263" s="16">
        <f t="shared" si="546"/>
        <v>1</v>
      </c>
      <c r="P263" s="16">
        <f>IFERROR(INDEX('Model 2'!EMBLEMFac26,MATCH(H263,'Model 2'!$S$8:$S$129,0)),P262)</f>
        <v>1.4196885320146637</v>
      </c>
      <c r="Q263" s="16" t="e">
        <f>INDEX('Model 2'!EMBLEMFac9Fac18,MATCH(I263,'Model 2'!$A$133:$A$162,1),MATCH($D$4,'Model 2'!$C$132:$G$132,0))</f>
        <v>#N/A</v>
      </c>
      <c r="R263" s="16" t="e">
        <f t="shared" ref="R263" si="547">R262</f>
        <v>#N/A</v>
      </c>
      <c r="S263" s="16" t="e">
        <f t="shared" si="540"/>
        <v>#N/A</v>
      </c>
      <c r="U263" s="34">
        <f t="shared" si="434"/>
        <v>22</v>
      </c>
    </row>
    <row r="264" spans="7:21" x14ac:dyDescent="0.3">
      <c r="G264" s="18">
        <f t="shared" si="431"/>
        <v>101</v>
      </c>
      <c r="H264" s="5" t="s">
        <v>527</v>
      </c>
      <c r="I264" s="33" t="e">
        <f>IF('Model 2'!$B$168="C",$B$5*(1+'Model 2'!$B$167)^(U264-1),IF('Model 2'!$B$168="S",$B$5*(1+'Model 2'!$B$167*(U264-1)),$B$5))</f>
        <v>#N/A</v>
      </c>
      <c r="J264" s="16">
        <f t="shared" si="541"/>
        <v>0.67293831570653539</v>
      </c>
      <c r="K264" s="16">
        <f t="shared" si="541"/>
        <v>1.0198528715010069</v>
      </c>
      <c r="L264" s="16">
        <f t="shared" si="541"/>
        <v>0.95844413924195726</v>
      </c>
      <c r="M264" s="16">
        <f t="shared" si="541"/>
        <v>0.98731177731008701</v>
      </c>
      <c r="N264" s="16">
        <f t="shared" ref="N264:O264" si="548">N263</f>
        <v>1.0342794104085824</v>
      </c>
      <c r="O264" s="16">
        <f t="shared" si="548"/>
        <v>1</v>
      </c>
      <c r="P264" s="16">
        <f>IFERROR(INDEX('Model 2'!EMBLEMFac26,MATCH(H264,'Model 2'!$S$8:$S$129,0)),P263)</f>
        <v>1.4196885320146637</v>
      </c>
      <c r="Q264" s="16" t="e">
        <f>INDEX('Model 2'!EMBLEMFac9Fac18,MATCH(I264,'Model 2'!$A$133:$A$162,1),MATCH($D$4,'Model 2'!$C$132:$G$132,0))</f>
        <v>#N/A</v>
      </c>
      <c r="R264" s="16" t="e">
        <f t="shared" ref="R264" si="549">R263</f>
        <v>#N/A</v>
      </c>
      <c r="S264" s="16" t="e">
        <f t="shared" si="540"/>
        <v>#N/A</v>
      </c>
      <c r="U264" s="34">
        <f t="shared" si="434"/>
        <v>22</v>
      </c>
    </row>
    <row r="265" spans="7:21" x14ac:dyDescent="0.3">
      <c r="G265" s="18">
        <f t="shared" si="431"/>
        <v>101</v>
      </c>
      <c r="H265" s="5" t="s">
        <v>528</v>
      </c>
      <c r="I265" s="33" t="e">
        <f>IF('Model 2'!$B$168="C",$B$5*(1+'Model 2'!$B$167)^(U265-1),IF('Model 2'!$B$168="S",$B$5*(1+'Model 2'!$B$167*(U265-1)),$B$5))</f>
        <v>#N/A</v>
      </c>
      <c r="J265" s="16">
        <f t="shared" si="541"/>
        <v>0.67293831570653539</v>
      </c>
      <c r="K265" s="16">
        <f t="shared" si="541"/>
        <v>1.0198528715010069</v>
      </c>
      <c r="L265" s="16">
        <f t="shared" si="541"/>
        <v>0.95844413924195726</v>
      </c>
      <c r="M265" s="16">
        <f t="shared" si="541"/>
        <v>0.98731177731008701</v>
      </c>
      <c r="N265" s="16">
        <f t="shared" ref="N265:O265" si="550">N264</f>
        <v>1.0342794104085824</v>
      </c>
      <c r="O265" s="16">
        <f t="shared" si="550"/>
        <v>1</v>
      </c>
      <c r="P265" s="16">
        <f>IFERROR(INDEX('Model 2'!EMBLEMFac26,MATCH(H265,'Model 2'!$S$8:$S$129,0)),P264)</f>
        <v>1.4196885320146637</v>
      </c>
      <c r="Q265" s="16" t="e">
        <f>INDEX('Model 2'!EMBLEMFac9Fac18,MATCH(I265,'Model 2'!$A$133:$A$162,1),MATCH($D$4,'Model 2'!$C$132:$G$132,0))</f>
        <v>#N/A</v>
      </c>
      <c r="R265" s="16" t="e">
        <f t="shared" ref="R265" si="551">R264</f>
        <v>#N/A</v>
      </c>
      <c r="S265" s="16" t="e">
        <f t="shared" si="540"/>
        <v>#N/A</v>
      </c>
      <c r="U265" s="34">
        <f t="shared" si="434"/>
        <v>22</v>
      </c>
    </row>
    <row r="266" spans="7:21" x14ac:dyDescent="0.3">
      <c r="G266" s="18">
        <f t="shared" si="431"/>
        <v>101</v>
      </c>
      <c r="H266" s="5" t="s">
        <v>529</v>
      </c>
      <c r="I266" s="33" t="e">
        <f>IF('Model 2'!$B$168="C",$B$5*(1+'Model 2'!$B$167)^(U266-1),IF('Model 2'!$B$168="S",$B$5*(1+'Model 2'!$B$167*(U266-1)),$B$5))</f>
        <v>#N/A</v>
      </c>
      <c r="J266" s="16">
        <f t="shared" si="541"/>
        <v>0.67293831570653539</v>
      </c>
      <c r="K266" s="16">
        <f t="shared" si="541"/>
        <v>1.0198528715010069</v>
      </c>
      <c r="L266" s="16">
        <f t="shared" si="541"/>
        <v>0.95844413924195726</v>
      </c>
      <c r="M266" s="16">
        <f t="shared" si="541"/>
        <v>0.98731177731008701</v>
      </c>
      <c r="N266" s="16">
        <f t="shared" ref="N266:O266" si="552">N265</f>
        <v>1.0342794104085824</v>
      </c>
      <c r="O266" s="16">
        <f t="shared" si="552"/>
        <v>1</v>
      </c>
      <c r="P266" s="16">
        <f>IFERROR(INDEX('Model 2'!EMBLEMFac26,MATCH(H266,'Model 2'!$S$8:$S$129,0)),P265)</f>
        <v>1.4196885320146637</v>
      </c>
      <c r="Q266" s="16" t="e">
        <f>INDEX('Model 2'!EMBLEMFac9Fac18,MATCH(I266,'Model 2'!$A$133:$A$162,1),MATCH($D$4,'Model 2'!$C$132:$G$132,0))</f>
        <v>#N/A</v>
      </c>
      <c r="R266" s="16" t="e">
        <f t="shared" ref="R266" si="553">R265</f>
        <v>#N/A</v>
      </c>
      <c r="S266" s="16" t="e">
        <f t="shared" si="540"/>
        <v>#N/A</v>
      </c>
      <c r="U266" s="34">
        <f t="shared" si="434"/>
        <v>22</v>
      </c>
    </row>
    <row r="267" spans="7:21" x14ac:dyDescent="0.3">
      <c r="G267" s="18">
        <f t="shared" si="431"/>
        <v>101</v>
      </c>
      <c r="H267" s="5" t="s">
        <v>530</v>
      </c>
      <c r="I267" s="33" t="e">
        <f>IF('Model 2'!$B$168="C",$B$5*(1+'Model 2'!$B$167)^(U267-1),IF('Model 2'!$B$168="S",$B$5*(1+'Model 2'!$B$167*(U267-1)),$B$5))</f>
        <v>#N/A</v>
      </c>
      <c r="J267" s="16">
        <f t="shared" si="541"/>
        <v>0.67293831570653539</v>
      </c>
      <c r="K267" s="16">
        <f t="shared" si="541"/>
        <v>1.0198528715010069</v>
      </c>
      <c r="L267" s="16">
        <f t="shared" si="541"/>
        <v>0.95844413924195726</v>
      </c>
      <c r="M267" s="16">
        <f t="shared" si="541"/>
        <v>0.98731177731008701</v>
      </c>
      <c r="N267" s="16">
        <f t="shared" ref="N267:O267" si="554">N266</f>
        <v>1.0342794104085824</v>
      </c>
      <c r="O267" s="16">
        <f t="shared" si="554"/>
        <v>1</v>
      </c>
      <c r="P267" s="16">
        <f>IFERROR(INDEX('Model 2'!EMBLEMFac26,MATCH(H267,'Model 2'!$S$8:$S$129,0)),P266)</f>
        <v>1.4196885320146637</v>
      </c>
      <c r="Q267" s="16" t="e">
        <f>INDEX('Model 2'!EMBLEMFac9Fac18,MATCH(I267,'Model 2'!$A$133:$A$162,1),MATCH($D$4,'Model 2'!$C$132:$G$132,0))</f>
        <v>#N/A</v>
      </c>
      <c r="R267" s="16" t="e">
        <f t="shared" ref="R267" si="555">R266</f>
        <v>#N/A</v>
      </c>
      <c r="S267" s="16" t="e">
        <f t="shared" si="540"/>
        <v>#N/A</v>
      </c>
      <c r="U267" s="34">
        <f t="shared" si="434"/>
        <v>22</v>
      </c>
    </row>
    <row r="268" spans="7:21" x14ac:dyDescent="0.3">
      <c r="G268" s="18">
        <f t="shared" si="431"/>
        <v>102</v>
      </c>
      <c r="H268" s="5" t="s">
        <v>531</v>
      </c>
      <c r="I268" s="33" t="e">
        <f>IF('Model 2'!$B$168="C",$B$5*(1+'Model 2'!$B$167)^(U268-1),IF('Model 2'!$B$168="S",$B$5*(1+'Model 2'!$B$167*(U268-1)),$B$5))</f>
        <v>#N/A</v>
      </c>
      <c r="J268" s="16">
        <f t="shared" si="541"/>
        <v>0.67293831570653539</v>
      </c>
      <c r="K268" s="16">
        <f t="shared" si="541"/>
        <v>1.0198528715010069</v>
      </c>
      <c r="L268" s="16">
        <f t="shared" si="541"/>
        <v>0.95844413924195726</v>
      </c>
      <c r="M268" s="16">
        <f t="shared" si="541"/>
        <v>0.98731177731008701</v>
      </c>
      <c r="N268" s="16">
        <f t="shared" ref="N268:O268" si="556">N267</f>
        <v>1.0342794104085824</v>
      </c>
      <c r="O268" s="16">
        <f t="shared" si="556"/>
        <v>1</v>
      </c>
      <c r="P268" s="16">
        <f>IFERROR(INDEX('Model 2'!EMBLEMFac26,MATCH(H268,'Model 2'!$S$8:$S$129,0)),P267)</f>
        <v>1.4196885320146637</v>
      </c>
      <c r="Q268" s="16" t="e">
        <f>INDEX('Model 2'!EMBLEMFac9Fac18,MATCH(I268,'Model 2'!$A$133:$A$162,1),MATCH($D$4,'Model 2'!$C$132:$G$132,0))</f>
        <v>#N/A</v>
      </c>
      <c r="R268" s="16" t="e">
        <f t="shared" ref="R268" si="557">R267</f>
        <v>#N/A</v>
      </c>
      <c r="S268" s="16" t="e">
        <f t="shared" si="540"/>
        <v>#N/A</v>
      </c>
      <c r="U268" s="34">
        <f t="shared" si="434"/>
        <v>23</v>
      </c>
    </row>
    <row r="269" spans="7:21" x14ac:dyDescent="0.3">
      <c r="G269" s="18">
        <f t="shared" si="431"/>
        <v>102</v>
      </c>
      <c r="H269" s="5" t="s">
        <v>532</v>
      </c>
      <c r="I269" s="33" t="e">
        <f>IF('Model 2'!$B$168="C",$B$5*(1+'Model 2'!$B$167)^(U269-1),IF('Model 2'!$B$168="S",$B$5*(1+'Model 2'!$B$167*(U269-1)),$B$5))</f>
        <v>#N/A</v>
      </c>
      <c r="J269" s="16">
        <f t="shared" si="541"/>
        <v>0.67293831570653539</v>
      </c>
      <c r="K269" s="16">
        <f t="shared" si="541"/>
        <v>1.0198528715010069</v>
      </c>
      <c r="L269" s="16">
        <f t="shared" si="541"/>
        <v>0.95844413924195726</v>
      </c>
      <c r="M269" s="16">
        <f t="shared" si="541"/>
        <v>0.98731177731008701</v>
      </c>
      <c r="N269" s="16">
        <f t="shared" ref="N269:O269" si="558">N268</f>
        <v>1.0342794104085824</v>
      </c>
      <c r="O269" s="16">
        <f t="shared" si="558"/>
        <v>1</v>
      </c>
      <c r="P269" s="16">
        <f>IFERROR(INDEX('Model 2'!EMBLEMFac26,MATCH(H269,'Model 2'!$S$8:$S$129,0)),P268)</f>
        <v>1.4196885320146637</v>
      </c>
      <c r="Q269" s="16" t="e">
        <f>INDEX('Model 2'!EMBLEMFac9Fac18,MATCH(I269,'Model 2'!$A$133:$A$162,1),MATCH($D$4,'Model 2'!$C$132:$G$132,0))</f>
        <v>#N/A</v>
      </c>
      <c r="R269" s="16" t="e">
        <f t="shared" ref="R269" si="559">R268</f>
        <v>#N/A</v>
      </c>
      <c r="S269" s="16" t="e">
        <f t="shared" si="540"/>
        <v>#N/A</v>
      </c>
      <c r="U269" s="34">
        <f t="shared" si="434"/>
        <v>23</v>
      </c>
    </row>
    <row r="270" spans="7:21" x14ac:dyDescent="0.3">
      <c r="G270" s="18">
        <f t="shared" si="431"/>
        <v>102</v>
      </c>
      <c r="H270" s="5" t="s">
        <v>533</v>
      </c>
      <c r="I270" s="33" t="e">
        <f>IF('Model 2'!$B$168="C",$B$5*(1+'Model 2'!$B$167)^(U270-1),IF('Model 2'!$B$168="S",$B$5*(1+'Model 2'!$B$167*(U270-1)),$B$5))</f>
        <v>#N/A</v>
      </c>
      <c r="J270" s="16">
        <f t="shared" si="541"/>
        <v>0.67293831570653539</v>
      </c>
      <c r="K270" s="16">
        <f t="shared" si="541"/>
        <v>1.0198528715010069</v>
      </c>
      <c r="L270" s="16">
        <f t="shared" si="541"/>
        <v>0.95844413924195726</v>
      </c>
      <c r="M270" s="16">
        <f t="shared" si="541"/>
        <v>0.98731177731008701</v>
      </c>
      <c r="N270" s="16">
        <f t="shared" ref="N270:O270" si="560">N269</f>
        <v>1.0342794104085824</v>
      </c>
      <c r="O270" s="16">
        <f t="shared" si="560"/>
        <v>1</v>
      </c>
      <c r="P270" s="16">
        <f>IFERROR(INDEX('Model 2'!EMBLEMFac26,MATCH(H270,'Model 2'!$S$8:$S$129,0)),P269)</f>
        <v>1.4196885320146637</v>
      </c>
      <c r="Q270" s="16" t="e">
        <f>INDEX('Model 2'!EMBLEMFac9Fac18,MATCH(I270,'Model 2'!$A$133:$A$162,1),MATCH($D$4,'Model 2'!$C$132:$G$132,0))</f>
        <v>#N/A</v>
      </c>
      <c r="R270" s="16" t="e">
        <f t="shared" ref="R270" si="561">R269</f>
        <v>#N/A</v>
      </c>
      <c r="S270" s="16" t="e">
        <f t="shared" si="540"/>
        <v>#N/A</v>
      </c>
      <c r="U270" s="34">
        <f t="shared" si="434"/>
        <v>23</v>
      </c>
    </row>
    <row r="271" spans="7:21" x14ac:dyDescent="0.3">
      <c r="G271" s="18">
        <f t="shared" si="431"/>
        <v>102</v>
      </c>
      <c r="H271" s="5" t="s">
        <v>534</v>
      </c>
      <c r="I271" s="33" t="e">
        <f>IF('Model 2'!$B$168="C",$B$5*(1+'Model 2'!$B$167)^(U271-1),IF('Model 2'!$B$168="S",$B$5*(1+'Model 2'!$B$167*(U271-1)),$B$5))</f>
        <v>#N/A</v>
      </c>
      <c r="J271" s="16">
        <f t="shared" si="541"/>
        <v>0.67293831570653539</v>
      </c>
      <c r="K271" s="16">
        <f t="shared" si="541"/>
        <v>1.0198528715010069</v>
      </c>
      <c r="L271" s="16">
        <f t="shared" si="541"/>
        <v>0.95844413924195726</v>
      </c>
      <c r="M271" s="16">
        <f t="shared" si="541"/>
        <v>0.98731177731008701</v>
      </c>
      <c r="N271" s="16">
        <f t="shared" ref="N271:O271" si="562">N270</f>
        <v>1.0342794104085824</v>
      </c>
      <c r="O271" s="16">
        <f t="shared" si="562"/>
        <v>1</v>
      </c>
      <c r="P271" s="16">
        <f>IFERROR(INDEX('Model 2'!EMBLEMFac26,MATCH(H271,'Model 2'!$S$8:$S$129,0)),P270)</f>
        <v>1.4196885320146637</v>
      </c>
      <c r="Q271" s="16" t="e">
        <f>INDEX('Model 2'!EMBLEMFac9Fac18,MATCH(I271,'Model 2'!$A$133:$A$162,1),MATCH($D$4,'Model 2'!$C$132:$G$132,0))</f>
        <v>#N/A</v>
      </c>
      <c r="R271" s="16" t="e">
        <f t="shared" ref="R271" si="563">R270</f>
        <v>#N/A</v>
      </c>
      <c r="S271" s="16" t="e">
        <f t="shared" si="540"/>
        <v>#N/A</v>
      </c>
      <c r="U271" s="34">
        <f t="shared" si="434"/>
        <v>23</v>
      </c>
    </row>
    <row r="272" spans="7:21" x14ac:dyDescent="0.3">
      <c r="G272" s="18">
        <f t="shared" si="431"/>
        <v>102</v>
      </c>
      <c r="H272" s="5" t="s">
        <v>535</v>
      </c>
      <c r="I272" s="33" t="e">
        <f>IF('Model 2'!$B$168="C",$B$5*(1+'Model 2'!$B$167)^(U272-1),IF('Model 2'!$B$168="S",$B$5*(1+'Model 2'!$B$167*(U272-1)),$B$5))</f>
        <v>#N/A</v>
      </c>
      <c r="J272" s="16">
        <f t="shared" si="541"/>
        <v>0.67293831570653539</v>
      </c>
      <c r="K272" s="16">
        <f t="shared" si="541"/>
        <v>1.0198528715010069</v>
      </c>
      <c r="L272" s="16">
        <f t="shared" si="541"/>
        <v>0.95844413924195726</v>
      </c>
      <c r="M272" s="16">
        <f t="shared" si="541"/>
        <v>0.98731177731008701</v>
      </c>
      <c r="N272" s="16">
        <f t="shared" ref="N272:O272" si="564">N271</f>
        <v>1.0342794104085824</v>
      </c>
      <c r="O272" s="16">
        <f t="shared" si="564"/>
        <v>1</v>
      </c>
      <c r="P272" s="16">
        <f>IFERROR(INDEX('Model 2'!EMBLEMFac26,MATCH(H272,'Model 2'!$S$8:$S$129,0)),P271)</f>
        <v>1.4196885320146637</v>
      </c>
      <c r="Q272" s="16" t="e">
        <f>INDEX('Model 2'!EMBLEMFac9Fac18,MATCH(I272,'Model 2'!$A$133:$A$162,1),MATCH($D$4,'Model 2'!$C$132:$G$132,0))</f>
        <v>#N/A</v>
      </c>
      <c r="R272" s="16" t="e">
        <f t="shared" ref="R272" si="565">R271</f>
        <v>#N/A</v>
      </c>
      <c r="S272" s="16" t="e">
        <f t="shared" si="540"/>
        <v>#N/A</v>
      </c>
      <c r="U272" s="34">
        <f t="shared" si="434"/>
        <v>23</v>
      </c>
    </row>
    <row r="273" spans="7:21" x14ac:dyDescent="0.3">
      <c r="G273" s="18">
        <f t="shared" ref="G273:G336" si="566">G261+1</f>
        <v>102</v>
      </c>
      <c r="H273" s="5" t="s">
        <v>536</v>
      </c>
      <c r="I273" s="33" t="e">
        <f>IF('Model 2'!$B$168="C",$B$5*(1+'Model 2'!$B$167)^(U273-1),IF('Model 2'!$B$168="S",$B$5*(1+'Model 2'!$B$167*(U273-1)),$B$5))</f>
        <v>#N/A</v>
      </c>
      <c r="J273" s="16">
        <f t="shared" si="541"/>
        <v>0.67293831570653539</v>
      </c>
      <c r="K273" s="16">
        <f t="shared" si="541"/>
        <v>1.0198528715010069</v>
      </c>
      <c r="L273" s="16">
        <f t="shared" si="541"/>
        <v>0.95844413924195726</v>
      </c>
      <c r="M273" s="16">
        <f t="shared" si="541"/>
        <v>0.98731177731008701</v>
      </c>
      <c r="N273" s="16">
        <f t="shared" ref="N273:O273" si="567">N272</f>
        <v>1.0342794104085824</v>
      </c>
      <c r="O273" s="16">
        <f t="shared" si="567"/>
        <v>1</v>
      </c>
      <c r="P273" s="16">
        <f>IFERROR(INDEX('Model 2'!EMBLEMFac26,MATCH(H273,'Model 2'!$S$8:$S$129,0)),P272)</f>
        <v>1.4196885320146637</v>
      </c>
      <c r="Q273" s="16" t="e">
        <f>INDEX('Model 2'!EMBLEMFac9Fac18,MATCH(I273,'Model 2'!$A$133:$A$162,1),MATCH($D$4,'Model 2'!$C$132:$G$132,0))</f>
        <v>#N/A</v>
      </c>
      <c r="R273" s="16" t="e">
        <f t="shared" ref="R273" si="568">R272</f>
        <v>#N/A</v>
      </c>
      <c r="S273" s="16" t="e">
        <f t="shared" si="540"/>
        <v>#N/A</v>
      </c>
      <c r="U273" s="34">
        <f t="shared" ref="U273:U336" si="569">U261+1</f>
        <v>23</v>
      </c>
    </row>
    <row r="274" spans="7:21" x14ac:dyDescent="0.3">
      <c r="G274" s="18">
        <f t="shared" si="566"/>
        <v>102</v>
      </c>
      <c r="H274" s="5" t="s">
        <v>537</v>
      </c>
      <c r="I274" s="33" t="e">
        <f>IF('Model 2'!$B$168="C",$B$5*(1+'Model 2'!$B$167)^(U274-1),IF('Model 2'!$B$168="S",$B$5*(1+'Model 2'!$B$167*(U274-1)),$B$5))</f>
        <v>#N/A</v>
      </c>
      <c r="J274" s="16">
        <f t="shared" si="541"/>
        <v>0.67293831570653539</v>
      </c>
      <c r="K274" s="16">
        <f t="shared" si="541"/>
        <v>1.0198528715010069</v>
      </c>
      <c r="L274" s="16">
        <f t="shared" si="541"/>
        <v>0.95844413924195726</v>
      </c>
      <c r="M274" s="16">
        <f t="shared" si="541"/>
        <v>0.98731177731008701</v>
      </c>
      <c r="N274" s="16">
        <f t="shared" ref="N274:O274" si="570">N273</f>
        <v>1.0342794104085824</v>
      </c>
      <c r="O274" s="16">
        <f t="shared" si="570"/>
        <v>1</v>
      </c>
      <c r="P274" s="16">
        <f>IFERROR(INDEX('Model 2'!EMBLEMFac26,MATCH(H274,'Model 2'!$S$8:$S$129,0)),P273)</f>
        <v>1.4196885320146637</v>
      </c>
      <c r="Q274" s="16" t="e">
        <f>INDEX('Model 2'!EMBLEMFac9Fac18,MATCH(I274,'Model 2'!$A$133:$A$162,1),MATCH($D$4,'Model 2'!$C$132:$G$132,0))</f>
        <v>#N/A</v>
      </c>
      <c r="R274" s="16" t="e">
        <f t="shared" ref="R274" si="571">R273</f>
        <v>#N/A</v>
      </c>
      <c r="S274" s="16" t="e">
        <f t="shared" si="540"/>
        <v>#N/A</v>
      </c>
      <c r="U274" s="34">
        <f t="shared" si="569"/>
        <v>23</v>
      </c>
    </row>
    <row r="275" spans="7:21" x14ac:dyDescent="0.3">
      <c r="G275" s="18">
        <f t="shared" si="566"/>
        <v>102</v>
      </c>
      <c r="H275" s="5" t="s">
        <v>538</v>
      </c>
      <c r="I275" s="33" t="e">
        <f>IF('Model 2'!$B$168="C",$B$5*(1+'Model 2'!$B$167)^(U275-1),IF('Model 2'!$B$168="S",$B$5*(1+'Model 2'!$B$167*(U275-1)),$B$5))</f>
        <v>#N/A</v>
      </c>
      <c r="J275" s="16">
        <f t="shared" si="541"/>
        <v>0.67293831570653539</v>
      </c>
      <c r="K275" s="16">
        <f t="shared" si="541"/>
        <v>1.0198528715010069</v>
      </c>
      <c r="L275" s="16">
        <f t="shared" si="541"/>
        <v>0.95844413924195726</v>
      </c>
      <c r="M275" s="16">
        <f t="shared" si="541"/>
        <v>0.98731177731008701</v>
      </c>
      <c r="N275" s="16">
        <f t="shared" ref="N275:O275" si="572">N274</f>
        <v>1.0342794104085824</v>
      </c>
      <c r="O275" s="16">
        <f t="shared" si="572"/>
        <v>1</v>
      </c>
      <c r="P275" s="16">
        <f>IFERROR(INDEX('Model 2'!EMBLEMFac26,MATCH(H275,'Model 2'!$S$8:$S$129,0)),P274)</f>
        <v>1.4196885320146637</v>
      </c>
      <c r="Q275" s="16" t="e">
        <f>INDEX('Model 2'!EMBLEMFac9Fac18,MATCH(I275,'Model 2'!$A$133:$A$162,1),MATCH($D$4,'Model 2'!$C$132:$G$132,0))</f>
        <v>#N/A</v>
      </c>
      <c r="R275" s="16" t="e">
        <f t="shared" ref="R275" si="573">R274</f>
        <v>#N/A</v>
      </c>
      <c r="S275" s="16" t="e">
        <f t="shared" si="540"/>
        <v>#N/A</v>
      </c>
      <c r="U275" s="34">
        <f t="shared" si="569"/>
        <v>23</v>
      </c>
    </row>
    <row r="276" spans="7:21" x14ac:dyDescent="0.3">
      <c r="G276" s="18">
        <f t="shared" si="566"/>
        <v>102</v>
      </c>
      <c r="H276" s="5" t="s">
        <v>539</v>
      </c>
      <c r="I276" s="33" t="e">
        <f>IF('Model 2'!$B$168="C",$B$5*(1+'Model 2'!$B$167)^(U276-1),IF('Model 2'!$B$168="S",$B$5*(1+'Model 2'!$B$167*(U276-1)),$B$5))</f>
        <v>#N/A</v>
      </c>
      <c r="J276" s="16">
        <f t="shared" si="541"/>
        <v>0.67293831570653539</v>
      </c>
      <c r="K276" s="16">
        <f t="shared" si="541"/>
        <v>1.0198528715010069</v>
      </c>
      <c r="L276" s="16">
        <f t="shared" si="541"/>
        <v>0.95844413924195726</v>
      </c>
      <c r="M276" s="16">
        <f t="shared" si="541"/>
        <v>0.98731177731008701</v>
      </c>
      <c r="N276" s="16">
        <f t="shared" ref="N276:O276" si="574">N275</f>
        <v>1.0342794104085824</v>
      </c>
      <c r="O276" s="16">
        <f t="shared" si="574"/>
        <v>1</v>
      </c>
      <c r="P276" s="16">
        <f>IFERROR(INDEX('Model 2'!EMBLEMFac26,MATCH(H276,'Model 2'!$S$8:$S$129,0)),P275)</f>
        <v>1.4196885320146637</v>
      </c>
      <c r="Q276" s="16" t="e">
        <f>INDEX('Model 2'!EMBLEMFac9Fac18,MATCH(I276,'Model 2'!$A$133:$A$162,1),MATCH($D$4,'Model 2'!$C$132:$G$132,0))</f>
        <v>#N/A</v>
      </c>
      <c r="R276" s="16" t="e">
        <f t="shared" ref="R276" si="575">R275</f>
        <v>#N/A</v>
      </c>
      <c r="S276" s="16" t="e">
        <f t="shared" si="540"/>
        <v>#N/A</v>
      </c>
      <c r="U276" s="34">
        <f t="shared" si="569"/>
        <v>23</v>
      </c>
    </row>
    <row r="277" spans="7:21" x14ac:dyDescent="0.3">
      <c r="G277" s="18">
        <f t="shared" si="566"/>
        <v>102</v>
      </c>
      <c r="H277" s="5" t="s">
        <v>540</v>
      </c>
      <c r="I277" s="33" t="e">
        <f>IF('Model 2'!$B$168="C",$B$5*(1+'Model 2'!$B$167)^(U277-1),IF('Model 2'!$B$168="S",$B$5*(1+'Model 2'!$B$167*(U277-1)),$B$5))</f>
        <v>#N/A</v>
      </c>
      <c r="J277" s="16">
        <f t="shared" ref="J277:M292" si="576">J276</f>
        <v>0.67293831570653539</v>
      </c>
      <c r="K277" s="16">
        <f t="shared" si="576"/>
        <v>1.0198528715010069</v>
      </c>
      <c r="L277" s="16">
        <f t="shared" si="576"/>
        <v>0.95844413924195726</v>
      </c>
      <c r="M277" s="16">
        <f t="shared" si="576"/>
        <v>0.98731177731008701</v>
      </c>
      <c r="N277" s="16">
        <f t="shared" ref="N277:O277" si="577">N276</f>
        <v>1.0342794104085824</v>
      </c>
      <c r="O277" s="16">
        <f t="shared" si="577"/>
        <v>1</v>
      </c>
      <c r="P277" s="16">
        <f>IFERROR(INDEX('Model 2'!EMBLEMFac26,MATCH(H277,'Model 2'!$S$8:$S$129,0)),P276)</f>
        <v>1.4196885320146637</v>
      </c>
      <c r="Q277" s="16" t="e">
        <f>INDEX('Model 2'!EMBLEMFac9Fac18,MATCH(I277,'Model 2'!$A$133:$A$162,1),MATCH($D$4,'Model 2'!$C$132:$G$132,0))</f>
        <v>#N/A</v>
      </c>
      <c r="R277" s="16" t="e">
        <f t="shared" ref="R277" si="578">R276</f>
        <v>#N/A</v>
      </c>
      <c r="S277" s="16" t="e">
        <f t="shared" si="540"/>
        <v>#N/A</v>
      </c>
      <c r="U277" s="34">
        <f t="shared" si="569"/>
        <v>23</v>
      </c>
    </row>
    <row r="278" spans="7:21" x14ac:dyDescent="0.3">
      <c r="G278" s="18">
        <f t="shared" si="566"/>
        <v>102</v>
      </c>
      <c r="H278" s="5" t="s">
        <v>541</v>
      </c>
      <c r="I278" s="33" t="e">
        <f>IF('Model 2'!$B$168="C",$B$5*(1+'Model 2'!$B$167)^(U278-1),IF('Model 2'!$B$168="S",$B$5*(1+'Model 2'!$B$167*(U278-1)),$B$5))</f>
        <v>#N/A</v>
      </c>
      <c r="J278" s="16">
        <f t="shared" si="576"/>
        <v>0.67293831570653539</v>
      </c>
      <c r="K278" s="16">
        <f t="shared" si="576"/>
        <v>1.0198528715010069</v>
      </c>
      <c r="L278" s="16">
        <f t="shared" si="576"/>
        <v>0.95844413924195726</v>
      </c>
      <c r="M278" s="16">
        <f t="shared" si="576"/>
        <v>0.98731177731008701</v>
      </c>
      <c r="N278" s="16">
        <f t="shared" ref="N278:O278" si="579">N277</f>
        <v>1.0342794104085824</v>
      </c>
      <c r="O278" s="16">
        <f t="shared" si="579"/>
        <v>1</v>
      </c>
      <c r="P278" s="16">
        <f>IFERROR(INDEX('Model 2'!EMBLEMFac26,MATCH(H278,'Model 2'!$S$8:$S$129,0)),P277)</f>
        <v>1.4196885320146637</v>
      </c>
      <c r="Q278" s="16" t="e">
        <f>INDEX('Model 2'!EMBLEMFac9Fac18,MATCH(I278,'Model 2'!$A$133:$A$162,1),MATCH($D$4,'Model 2'!$C$132:$G$132,0))</f>
        <v>#N/A</v>
      </c>
      <c r="R278" s="16" t="e">
        <f t="shared" ref="R278" si="580">R277</f>
        <v>#N/A</v>
      </c>
      <c r="S278" s="16" t="e">
        <f t="shared" si="540"/>
        <v>#N/A</v>
      </c>
      <c r="U278" s="34">
        <f t="shared" si="569"/>
        <v>23</v>
      </c>
    </row>
    <row r="279" spans="7:21" x14ac:dyDescent="0.3">
      <c r="G279" s="18">
        <f t="shared" si="566"/>
        <v>102</v>
      </c>
      <c r="H279" s="5" t="s">
        <v>542</v>
      </c>
      <c r="I279" s="33" t="e">
        <f>IF('Model 2'!$B$168="C",$B$5*(1+'Model 2'!$B$167)^(U279-1),IF('Model 2'!$B$168="S",$B$5*(1+'Model 2'!$B$167*(U279-1)),$B$5))</f>
        <v>#N/A</v>
      </c>
      <c r="J279" s="16">
        <f t="shared" si="576"/>
        <v>0.67293831570653539</v>
      </c>
      <c r="K279" s="16">
        <f t="shared" si="576"/>
        <v>1.0198528715010069</v>
      </c>
      <c r="L279" s="16">
        <f t="shared" si="576"/>
        <v>0.95844413924195726</v>
      </c>
      <c r="M279" s="16">
        <f t="shared" si="576"/>
        <v>0.98731177731008701</v>
      </c>
      <c r="N279" s="16">
        <f t="shared" ref="N279:O279" si="581">N278</f>
        <v>1.0342794104085824</v>
      </c>
      <c r="O279" s="16">
        <f t="shared" si="581"/>
        <v>1</v>
      </c>
      <c r="P279" s="16">
        <f>IFERROR(INDEX('Model 2'!EMBLEMFac26,MATCH(H279,'Model 2'!$S$8:$S$129,0)),P278)</f>
        <v>1.4196885320146637</v>
      </c>
      <c r="Q279" s="16" t="e">
        <f>INDEX('Model 2'!EMBLEMFac9Fac18,MATCH(I279,'Model 2'!$A$133:$A$162,1),MATCH($D$4,'Model 2'!$C$132:$G$132,0))</f>
        <v>#N/A</v>
      </c>
      <c r="R279" s="16" t="e">
        <f t="shared" ref="R279" si="582">R278</f>
        <v>#N/A</v>
      </c>
      <c r="S279" s="16" t="e">
        <f t="shared" si="540"/>
        <v>#N/A</v>
      </c>
      <c r="U279" s="34">
        <f t="shared" si="569"/>
        <v>23</v>
      </c>
    </row>
    <row r="280" spans="7:21" x14ac:dyDescent="0.3">
      <c r="G280" s="18">
        <f t="shared" si="566"/>
        <v>103</v>
      </c>
      <c r="H280" s="5" t="s">
        <v>543</v>
      </c>
      <c r="I280" s="33" t="e">
        <f>IF('Model 2'!$B$168="C",$B$5*(1+'Model 2'!$B$167)^(U280-1),IF('Model 2'!$B$168="S",$B$5*(1+'Model 2'!$B$167*(U280-1)),$B$5))</f>
        <v>#N/A</v>
      </c>
      <c r="J280" s="16">
        <f t="shared" si="576"/>
        <v>0.67293831570653539</v>
      </c>
      <c r="K280" s="16">
        <f t="shared" si="576"/>
        <v>1.0198528715010069</v>
      </c>
      <c r="L280" s="16">
        <f t="shared" si="576"/>
        <v>0.95844413924195726</v>
      </c>
      <c r="M280" s="16">
        <f t="shared" si="576"/>
        <v>0.98731177731008701</v>
      </c>
      <c r="N280" s="16">
        <f t="shared" ref="N280:O280" si="583">N279</f>
        <v>1.0342794104085824</v>
      </c>
      <c r="O280" s="16">
        <f t="shared" si="583"/>
        <v>1</v>
      </c>
      <c r="P280" s="16">
        <f>IFERROR(INDEX('Model 2'!EMBLEMFac26,MATCH(H280,'Model 2'!$S$8:$S$129,0)),P279)</f>
        <v>1.4196885320146637</v>
      </c>
      <c r="Q280" s="16" t="e">
        <f>INDEX('Model 2'!EMBLEMFac9Fac18,MATCH(I280,'Model 2'!$A$133:$A$162,1),MATCH($D$4,'Model 2'!$C$132:$G$132,0))</f>
        <v>#N/A</v>
      </c>
      <c r="R280" s="16" t="e">
        <f t="shared" ref="R280" si="584">R279</f>
        <v>#N/A</v>
      </c>
      <c r="S280" s="16" t="e">
        <f t="shared" si="540"/>
        <v>#N/A</v>
      </c>
      <c r="U280" s="34">
        <f t="shared" si="569"/>
        <v>24</v>
      </c>
    </row>
    <row r="281" spans="7:21" x14ac:dyDescent="0.3">
      <c r="G281" s="18">
        <f t="shared" si="566"/>
        <v>103</v>
      </c>
      <c r="H281" s="5" t="s">
        <v>544</v>
      </c>
      <c r="I281" s="33" t="e">
        <f>IF('Model 2'!$B$168="C",$B$5*(1+'Model 2'!$B$167)^(U281-1),IF('Model 2'!$B$168="S",$B$5*(1+'Model 2'!$B$167*(U281-1)),$B$5))</f>
        <v>#N/A</v>
      </c>
      <c r="J281" s="16">
        <f t="shared" si="576"/>
        <v>0.67293831570653539</v>
      </c>
      <c r="K281" s="16">
        <f t="shared" si="576"/>
        <v>1.0198528715010069</v>
      </c>
      <c r="L281" s="16">
        <f t="shared" si="576"/>
        <v>0.95844413924195726</v>
      </c>
      <c r="M281" s="16">
        <f t="shared" si="576"/>
        <v>0.98731177731008701</v>
      </c>
      <c r="N281" s="16">
        <f t="shared" ref="N281:O281" si="585">N280</f>
        <v>1.0342794104085824</v>
      </c>
      <c r="O281" s="16">
        <f t="shared" si="585"/>
        <v>1</v>
      </c>
      <c r="P281" s="16">
        <f>IFERROR(INDEX('Model 2'!EMBLEMFac26,MATCH(H281,'Model 2'!$S$8:$S$129,0)),P280)</f>
        <v>1.4196885320146637</v>
      </c>
      <c r="Q281" s="16" t="e">
        <f>INDEX('Model 2'!EMBLEMFac9Fac18,MATCH(I281,'Model 2'!$A$133:$A$162,1),MATCH($D$4,'Model 2'!$C$132:$G$132,0))</f>
        <v>#N/A</v>
      </c>
      <c r="R281" s="16" t="e">
        <f t="shared" ref="R281" si="586">R280</f>
        <v>#N/A</v>
      </c>
      <c r="S281" s="16" t="e">
        <f t="shared" si="540"/>
        <v>#N/A</v>
      </c>
      <c r="U281" s="34">
        <f t="shared" si="569"/>
        <v>24</v>
      </c>
    </row>
    <row r="282" spans="7:21" x14ac:dyDescent="0.3">
      <c r="G282" s="18">
        <f t="shared" si="566"/>
        <v>103</v>
      </c>
      <c r="H282" s="5" t="s">
        <v>545</v>
      </c>
      <c r="I282" s="33" t="e">
        <f>IF('Model 2'!$B$168="C",$B$5*(1+'Model 2'!$B$167)^(U282-1),IF('Model 2'!$B$168="S",$B$5*(1+'Model 2'!$B$167*(U282-1)),$B$5))</f>
        <v>#N/A</v>
      </c>
      <c r="J282" s="16">
        <f t="shared" si="576"/>
        <v>0.67293831570653539</v>
      </c>
      <c r="K282" s="16">
        <f t="shared" si="576"/>
        <v>1.0198528715010069</v>
      </c>
      <c r="L282" s="16">
        <f t="shared" si="576"/>
        <v>0.95844413924195726</v>
      </c>
      <c r="M282" s="16">
        <f t="shared" si="576"/>
        <v>0.98731177731008701</v>
      </c>
      <c r="N282" s="16">
        <f t="shared" ref="N282:O282" si="587">N281</f>
        <v>1.0342794104085824</v>
      </c>
      <c r="O282" s="16">
        <f t="shared" si="587"/>
        <v>1</v>
      </c>
      <c r="P282" s="16">
        <f>IFERROR(INDEX('Model 2'!EMBLEMFac26,MATCH(H282,'Model 2'!$S$8:$S$129,0)),P281)</f>
        <v>1.4196885320146637</v>
      </c>
      <c r="Q282" s="16" t="e">
        <f>INDEX('Model 2'!EMBLEMFac9Fac18,MATCH(I282,'Model 2'!$A$133:$A$162,1),MATCH($D$4,'Model 2'!$C$132:$G$132,0))</f>
        <v>#N/A</v>
      </c>
      <c r="R282" s="16" t="e">
        <f t="shared" ref="R282" si="588">R281</f>
        <v>#N/A</v>
      </c>
      <c r="S282" s="16" t="e">
        <f t="shared" si="540"/>
        <v>#N/A</v>
      </c>
      <c r="U282" s="34">
        <f t="shared" si="569"/>
        <v>24</v>
      </c>
    </row>
    <row r="283" spans="7:21" x14ac:dyDescent="0.3">
      <c r="G283" s="18">
        <f t="shared" si="566"/>
        <v>103</v>
      </c>
      <c r="H283" s="5" t="s">
        <v>546</v>
      </c>
      <c r="I283" s="33" t="e">
        <f>IF('Model 2'!$B$168="C",$B$5*(1+'Model 2'!$B$167)^(U283-1),IF('Model 2'!$B$168="S",$B$5*(1+'Model 2'!$B$167*(U283-1)),$B$5))</f>
        <v>#N/A</v>
      </c>
      <c r="J283" s="16">
        <f t="shared" si="576"/>
        <v>0.67293831570653539</v>
      </c>
      <c r="K283" s="16">
        <f t="shared" si="576"/>
        <v>1.0198528715010069</v>
      </c>
      <c r="L283" s="16">
        <f t="shared" si="576"/>
        <v>0.95844413924195726</v>
      </c>
      <c r="M283" s="16">
        <f t="shared" si="576"/>
        <v>0.98731177731008701</v>
      </c>
      <c r="N283" s="16">
        <f t="shared" ref="N283:O283" si="589">N282</f>
        <v>1.0342794104085824</v>
      </c>
      <c r="O283" s="16">
        <f t="shared" si="589"/>
        <v>1</v>
      </c>
      <c r="P283" s="16">
        <f>IFERROR(INDEX('Model 2'!EMBLEMFac26,MATCH(H283,'Model 2'!$S$8:$S$129,0)),P282)</f>
        <v>1.4196885320146637</v>
      </c>
      <c r="Q283" s="16" t="e">
        <f>INDEX('Model 2'!EMBLEMFac9Fac18,MATCH(I283,'Model 2'!$A$133:$A$162,1),MATCH($D$4,'Model 2'!$C$132:$G$132,0))</f>
        <v>#N/A</v>
      </c>
      <c r="R283" s="16" t="e">
        <f t="shared" ref="R283" si="590">R282</f>
        <v>#N/A</v>
      </c>
      <c r="S283" s="16" t="e">
        <f t="shared" si="540"/>
        <v>#N/A</v>
      </c>
      <c r="U283" s="34">
        <f t="shared" si="569"/>
        <v>24</v>
      </c>
    </row>
    <row r="284" spans="7:21" x14ac:dyDescent="0.3">
      <c r="G284" s="18">
        <f t="shared" si="566"/>
        <v>103</v>
      </c>
      <c r="H284" s="5" t="s">
        <v>547</v>
      </c>
      <c r="I284" s="33" t="e">
        <f>IF('Model 2'!$B$168="C",$B$5*(1+'Model 2'!$B$167)^(U284-1),IF('Model 2'!$B$168="S",$B$5*(1+'Model 2'!$B$167*(U284-1)),$B$5))</f>
        <v>#N/A</v>
      </c>
      <c r="J284" s="16">
        <f t="shared" si="576"/>
        <v>0.67293831570653539</v>
      </c>
      <c r="K284" s="16">
        <f t="shared" si="576"/>
        <v>1.0198528715010069</v>
      </c>
      <c r="L284" s="16">
        <f t="shared" si="576"/>
        <v>0.95844413924195726</v>
      </c>
      <c r="M284" s="16">
        <f t="shared" si="576"/>
        <v>0.98731177731008701</v>
      </c>
      <c r="N284" s="16">
        <f t="shared" ref="N284:O284" si="591">N283</f>
        <v>1.0342794104085824</v>
      </c>
      <c r="O284" s="16">
        <f t="shared" si="591"/>
        <v>1</v>
      </c>
      <c r="P284" s="16">
        <f>IFERROR(INDEX('Model 2'!EMBLEMFac26,MATCH(H284,'Model 2'!$S$8:$S$129,0)),P283)</f>
        <v>1.4196885320146637</v>
      </c>
      <c r="Q284" s="16" t="e">
        <f>INDEX('Model 2'!EMBLEMFac9Fac18,MATCH(I284,'Model 2'!$A$133:$A$162,1),MATCH($D$4,'Model 2'!$C$132:$G$132,0))</f>
        <v>#N/A</v>
      </c>
      <c r="R284" s="16" t="e">
        <f t="shared" ref="R284" si="592">R283</f>
        <v>#N/A</v>
      </c>
      <c r="S284" s="16" t="e">
        <f t="shared" si="540"/>
        <v>#N/A</v>
      </c>
      <c r="U284" s="34">
        <f t="shared" si="569"/>
        <v>24</v>
      </c>
    </row>
    <row r="285" spans="7:21" x14ac:dyDescent="0.3">
      <c r="G285" s="18">
        <f t="shared" si="566"/>
        <v>103</v>
      </c>
      <c r="H285" s="5" t="s">
        <v>548</v>
      </c>
      <c r="I285" s="33" t="e">
        <f>IF('Model 2'!$B$168="C",$B$5*(1+'Model 2'!$B$167)^(U285-1),IF('Model 2'!$B$168="S",$B$5*(1+'Model 2'!$B$167*(U285-1)),$B$5))</f>
        <v>#N/A</v>
      </c>
      <c r="J285" s="16">
        <f t="shared" si="576"/>
        <v>0.67293831570653539</v>
      </c>
      <c r="K285" s="16">
        <f t="shared" si="576"/>
        <v>1.0198528715010069</v>
      </c>
      <c r="L285" s="16">
        <f t="shared" si="576"/>
        <v>0.95844413924195726</v>
      </c>
      <c r="M285" s="16">
        <f t="shared" si="576"/>
        <v>0.98731177731008701</v>
      </c>
      <c r="N285" s="16">
        <f t="shared" ref="N285:O285" si="593">N284</f>
        <v>1.0342794104085824</v>
      </c>
      <c r="O285" s="16">
        <f t="shared" si="593"/>
        <v>1</v>
      </c>
      <c r="P285" s="16">
        <f>IFERROR(INDEX('Model 2'!EMBLEMFac26,MATCH(H285,'Model 2'!$S$8:$S$129,0)),P284)</f>
        <v>1.4196885320146637</v>
      </c>
      <c r="Q285" s="16" t="e">
        <f>INDEX('Model 2'!EMBLEMFac9Fac18,MATCH(I285,'Model 2'!$A$133:$A$162,1),MATCH($D$4,'Model 2'!$C$132:$G$132,0))</f>
        <v>#N/A</v>
      </c>
      <c r="R285" s="16" t="e">
        <f t="shared" ref="R285" si="594">R284</f>
        <v>#N/A</v>
      </c>
      <c r="S285" s="16" t="e">
        <f t="shared" si="540"/>
        <v>#N/A</v>
      </c>
      <c r="U285" s="34">
        <f t="shared" si="569"/>
        <v>24</v>
      </c>
    </row>
    <row r="286" spans="7:21" x14ac:dyDescent="0.3">
      <c r="G286" s="18">
        <f t="shared" si="566"/>
        <v>103</v>
      </c>
      <c r="H286" s="5" t="s">
        <v>549</v>
      </c>
      <c r="I286" s="33" t="e">
        <f>IF('Model 2'!$B$168="C",$B$5*(1+'Model 2'!$B$167)^(U286-1),IF('Model 2'!$B$168="S",$B$5*(1+'Model 2'!$B$167*(U286-1)),$B$5))</f>
        <v>#N/A</v>
      </c>
      <c r="J286" s="16">
        <f t="shared" si="576"/>
        <v>0.67293831570653539</v>
      </c>
      <c r="K286" s="16">
        <f t="shared" si="576"/>
        <v>1.0198528715010069</v>
      </c>
      <c r="L286" s="16">
        <f t="shared" si="576"/>
        <v>0.95844413924195726</v>
      </c>
      <c r="M286" s="16">
        <f t="shared" si="576"/>
        <v>0.98731177731008701</v>
      </c>
      <c r="N286" s="16">
        <f t="shared" ref="N286:O286" si="595">N285</f>
        <v>1.0342794104085824</v>
      </c>
      <c r="O286" s="16">
        <f t="shared" si="595"/>
        <v>1</v>
      </c>
      <c r="P286" s="16">
        <f>IFERROR(INDEX('Model 2'!EMBLEMFac26,MATCH(H286,'Model 2'!$S$8:$S$129,0)),P285)</f>
        <v>1.4196885320146637</v>
      </c>
      <c r="Q286" s="16" t="e">
        <f>INDEX('Model 2'!EMBLEMFac9Fac18,MATCH(I286,'Model 2'!$A$133:$A$162,1),MATCH($D$4,'Model 2'!$C$132:$G$132,0))</f>
        <v>#N/A</v>
      </c>
      <c r="R286" s="16" t="e">
        <f t="shared" ref="R286" si="596">R285</f>
        <v>#N/A</v>
      </c>
      <c r="S286" s="16" t="e">
        <f t="shared" si="540"/>
        <v>#N/A</v>
      </c>
      <c r="U286" s="34">
        <f t="shared" si="569"/>
        <v>24</v>
      </c>
    </row>
    <row r="287" spans="7:21" x14ac:dyDescent="0.3">
      <c r="G287" s="18">
        <f t="shared" si="566"/>
        <v>103</v>
      </c>
      <c r="H287" s="5" t="s">
        <v>550</v>
      </c>
      <c r="I287" s="33" t="e">
        <f>IF('Model 2'!$B$168="C",$B$5*(1+'Model 2'!$B$167)^(U287-1),IF('Model 2'!$B$168="S",$B$5*(1+'Model 2'!$B$167*(U287-1)),$B$5))</f>
        <v>#N/A</v>
      </c>
      <c r="J287" s="16">
        <f t="shared" si="576"/>
        <v>0.67293831570653539</v>
      </c>
      <c r="K287" s="16">
        <f t="shared" si="576"/>
        <v>1.0198528715010069</v>
      </c>
      <c r="L287" s="16">
        <f t="shared" si="576"/>
        <v>0.95844413924195726</v>
      </c>
      <c r="M287" s="16">
        <f t="shared" si="576"/>
        <v>0.98731177731008701</v>
      </c>
      <c r="N287" s="16">
        <f t="shared" ref="N287:O287" si="597">N286</f>
        <v>1.0342794104085824</v>
      </c>
      <c r="O287" s="16">
        <f t="shared" si="597"/>
        <v>1</v>
      </c>
      <c r="P287" s="16">
        <f>IFERROR(INDEX('Model 2'!EMBLEMFac26,MATCH(H287,'Model 2'!$S$8:$S$129,0)),P286)</f>
        <v>1.4196885320146637</v>
      </c>
      <c r="Q287" s="16" t="e">
        <f>INDEX('Model 2'!EMBLEMFac9Fac18,MATCH(I287,'Model 2'!$A$133:$A$162,1),MATCH($D$4,'Model 2'!$C$132:$G$132,0))</f>
        <v>#N/A</v>
      </c>
      <c r="R287" s="16" t="e">
        <f t="shared" ref="R287" si="598">R286</f>
        <v>#N/A</v>
      </c>
      <c r="S287" s="16" t="e">
        <f t="shared" si="540"/>
        <v>#N/A</v>
      </c>
      <c r="U287" s="34">
        <f t="shared" si="569"/>
        <v>24</v>
      </c>
    </row>
    <row r="288" spans="7:21" x14ac:dyDescent="0.3">
      <c r="G288" s="18">
        <f t="shared" si="566"/>
        <v>103</v>
      </c>
      <c r="H288" s="5" t="s">
        <v>551</v>
      </c>
      <c r="I288" s="33" t="e">
        <f>IF('Model 2'!$B$168="C",$B$5*(1+'Model 2'!$B$167)^(U288-1),IF('Model 2'!$B$168="S",$B$5*(1+'Model 2'!$B$167*(U288-1)),$B$5))</f>
        <v>#N/A</v>
      </c>
      <c r="J288" s="16">
        <f t="shared" si="576"/>
        <v>0.67293831570653539</v>
      </c>
      <c r="K288" s="16">
        <f t="shared" si="576"/>
        <v>1.0198528715010069</v>
      </c>
      <c r="L288" s="16">
        <f t="shared" si="576"/>
        <v>0.95844413924195726</v>
      </c>
      <c r="M288" s="16">
        <f t="shared" si="576"/>
        <v>0.98731177731008701</v>
      </c>
      <c r="N288" s="16">
        <f t="shared" ref="N288:O288" si="599">N287</f>
        <v>1.0342794104085824</v>
      </c>
      <c r="O288" s="16">
        <f t="shared" si="599"/>
        <v>1</v>
      </c>
      <c r="P288" s="16">
        <f>IFERROR(INDEX('Model 2'!EMBLEMFac26,MATCH(H288,'Model 2'!$S$8:$S$129,0)),P287)</f>
        <v>1.4196885320146637</v>
      </c>
      <c r="Q288" s="16" t="e">
        <f>INDEX('Model 2'!EMBLEMFac9Fac18,MATCH(I288,'Model 2'!$A$133:$A$162,1),MATCH($D$4,'Model 2'!$C$132:$G$132,0))</f>
        <v>#N/A</v>
      </c>
      <c r="R288" s="16" t="e">
        <f t="shared" ref="R288" si="600">R287</f>
        <v>#N/A</v>
      </c>
      <c r="S288" s="16" t="e">
        <f t="shared" si="540"/>
        <v>#N/A</v>
      </c>
      <c r="U288" s="34">
        <f t="shared" si="569"/>
        <v>24</v>
      </c>
    </row>
    <row r="289" spans="7:21" x14ac:dyDescent="0.3">
      <c r="G289" s="18">
        <f t="shared" si="566"/>
        <v>103</v>
      </c>
      <c r="H289" s="5" t="s">
        <v>552</v>
      </c>
      <c r="I289" s="33" t="e">
        <f>IF('Model 2'!$B$168="C",$B$5*(1+'Model 2'!$B$167)^(U289-1),IF('Model 2'!$B$168="S",$B$5*(1+'Model 2'!$B$167*(U289-1)),$B$5))</f>
        <v>#N/A</v>
      </c>
      <c r="J289" s="16">
        <f t="shared" si="576"/>
        <v>0.67293831570653539</v>
      </c>
      <c r="K289" s="16">
        <f t="shared" si="576"/>
        <v>1.0198528715010069</v>
      </c>
      <c r="L289" s="16">
        <f t="shared" si="576"/>
        <v>0.95844413924195726</v>
      </c>
      <c r="M289" s="16">
        <f t="shared" si="576"/>
        <v>0.98731177731008701</v>
      </c>
      <c r="N289" s="16">
        <f t="shared" ref="N289:O289" si="601">N288</f>
        <v>1.0342794104085824</v>
      </c>
      <c r="O289" s="16">
        <f t="shared" si="601"/>
        <v>1</v>
      </c>
      <c r="P289" s="16">
        <f>IFERROR(INDEX('Model 2'!EMBLEMFac26,MATCH(H289,'Model 2'!$S$8:$S$129,0)),P288)</f>
        <v>1.4196885320146637</v>
      </c>
      <c r="Q289" s="16" t="e">
        <f>INDEX('Model 2'!EMBLEMFac9Fac18,MATCH(I289,'Model 2'!$A$133:$A$162,1),MATCH($D$4,'Model 2'!$C$132:$G$132,0))</f>
        <v>#N/A</v>
      </c>
      <c r="R289" s="16" t="e">
        <f t="shared" ref="R289" si="602">R288</f>
        <v>#N/A</v>
      </c>
      <c r="S289" s="16" t="e">
        <f t="shared" si="540"/>
        <v>#N/A</v>
      </c>
      <c r="U289" s="34">
        <f t="shared" si="569"/>
        <v>24</v>
      </c>
    </row>
    <row r="290" spans="7:21" x14ac:dyDescent="0.3">
      <c r="G290" s="18">
        <f t="shared" si="566"/>
        <v>103</v>
      </c>
      <c r="H290" s="5" t="s">
        <v>553</v>
      </c>
      <c r="I290" s="33" t="e">
        <f>IF('Model 2'!$B$168="C",$B$5*(1+'Model 2'!$B$167)^(U290-1),IF('Model 2'!$B$168="S",$B$5*(1+'Model 2'!$B$167*(U290-1)),$B$5))</f>
        <v>#N/A</v>
      </c>
      <c r="J290" s="16">
        <f t="shared" si="576"/>
        <v>0.67293831570653539</v>
      </c>
      <c r="K290" s="16">
        <f t="shared" si="576"/>
        <v>1.0198528715010069</v>
      </c>
      <c r="L290" s="16">
        <f t="shared" si="576"/>
        <v>0.95844413924195726</v>
      </c>
      <c r="M290" s="16">
        <f t="shared" si="576"/>
        <v>0.98731177731008701</v>
      </c>
      <c r="N290" s="16">
        <f t="shared" ref="N290:O290" si="603">N289</f>
        <v>1.0342794104085824</v>
      </c>
      <c r="O290" s="16">
        <f t="shared" si="603"/>
        <v>1</v>
      </c>
      <c r="P290" s="16">
        <f>IFERROR(INDEX('Model 2'!EMBLEMFac26,MATCH(H290,'Model 2'!$S$8:$S$129,0)),P289)</f>
        <v>1.4196885320146637</v>
      </c>
      <c r="Q290" s="16" t="e">
        <f>INDEX('Model 2'!EMBLEMFac9Fac18,MATCH(I290,'Model 2'!$A$133:$A$162,1),MATCH($D$4,'Model 2'!$C$132:$G$132,0))</f>
        <v>#N/A</v>
      </c>
      <c r="R290" s="16" t="e">
        <f t="shared" ref="R290" si="604">R289</f>
        <v>#N/A</v>
      </c>
      <c r="S290" s="16" t="e">
        <f t="shared" si="540"/>
        <v>#N/A</v>
      </c>
      <c r="U290" s="34">
        <f t="shared" si="569"/>
        <v>24</v>
      </c>
    </row>
    <row r="291" spans="7:21" x14ac:dyDescent="0.3">
      <c r="G291" s="18">
        <f t="shared" si="566"/>
        <v>103</v>
      </c>
      <c r="H291" s="5" t="s">
        <v>554</v>
      </c>
      <c r="I291" s="33" t="e">
        <f>IF('Model 2'!$B$168="C",$B$5*(1+'Model 2'!$B$167)^(U291-1),IF('Model 2'!$B$168="S",$B$5*(1+'Model 2'!$B$167*(U291-1)),$B$5))</f>
        <v>#N/A</v>
      </c>
      <c r="J291" s="16">
        <f t="shared" si="576"/>
        <v>0.67293831570653539</v>
      </c>
      <c r="K291" s="16">
        <f t="shared" si="576"/>
        <v>1.0198528715010069</v>
      </c>
      <c r="L291" s="16">
        <f t="shared" si="576"/>
        <v>0.95844413924195726</v>
      </c>
      <c r="M291" s="16">
        <f t="shared" si="576"/>
        <v>0.98731177731008701</v>
      </c>
      <c r="N291" s="16">
        <f t="shared" ref="N291:O291" si="605">N290</f>
        <v>1.0342794104085824</v>
      </c>
      <c r="O291" s="16">
        <f t="shared" si="605"/>
        <v>1</v>
      </c>
      <c r="P291" s="16">
        <f>IFERROR(INDEX('Model 2'!EMBLEMFac26,MATCH(H291,'Model 2'!$S$8:$S$129,0)),P290)</f>
        <v>1.4196885320146637</v>
      </c>
      <c r="Q291" s="16" t="e">
        <f>INDEX('Model 2'!EMBLEMFac9Fac18,MATCH(I291,'Model 2'!$A$133:$A$162,1),MATCH($D$4,'Model 2'!$C$132:$G$132,0))</f>
        <v>#N/A</v>
      </c>
      <c r="R291" s="16" t="e">
        <f t="shared" ref="R291" si="606">R290</f>
        <v>#N/A</v>
      </c>
      <c r="S291" s="16" t="e">
        <f t="shared" si="540"/>
        <v>#N/A</v>
      </c>
      <c r="U291" s="34">
        <f t="shared" si="569"/>
        <v>24</v>
      </c>
    </row>
    <row r="292" spans="7:21" x14ac:dyDescent="0.3">
      <c r="G292" s="18">
        <f t="shared" si="566"/>
        <v>104</v>
      </c>
      <c r="H292" s="5" t="s">
        <v>555</v>
      </c>
      <c r="I292" s="33" t="e">
        <f>IF('Model 2'!$B$168="C",$B$5*(1+'Model 2'!$B$167)^(U292-1),IF('Model 2'!$B$168="S",$B$5*(1+'Model 2'!$B$167*(U292-1)),$B$5))</f>
        <v>#N/A</v>
      </c>
      <c r="J292" s="16">
        <f t="shared" si="576"/>
        <v>0.67293831570653539</v>
      </c>
      <c r="K292" s="16">
        <f t="shared" si="576"/>
        <v>1.0198528715010069</v>
      </c>
      <c r="L292" s="16">
        <f t="shared" si="576"/>
        <v>0.95844413924195726</v>
      </c>
      <c r="M292" s="16">
        <f t="shared" si="576"/>
        <v>0.98731177731008701</v>
      </c>
      <c r="N292" s="16">
        <f t="shared" ref="N292:O292" si="607">N291</f>
        <v>1.0342794104085824</v>
      </c>
      <c r="O292" s="16">
        <f t="shared" si="607"/>
        <v>1</v>
      </c>
      <c r="P292" s="16">
        <f>IFERROR(INDEX('Model 2'!EMBLEMFac26,MATCH(H292,'Model 2'!$S$8:$S$129,0)),P291)</f>
        <v>1.4196885320146637</v>
      </c>
      <c r="Q292" s="16" t="e">
        <f>INDEX('Model 2'!EMBLEMFac9Fac18,MATCH(I292,'Model 2'!$A$133:$A$162,1),MATCH($D$4,'Model 2'!$C$132:$G$132,0))</f>
        <v>#N/A</v>
      </c>
      <c r="R292" s="16" t="e">
        <f t="shared" ref="R292" si="608">R291</f>
        <v>#N/A</v>
      </c>
      <c r="S292" s="16" t="e">
        <f t="shared" si="540"/>
        <v>#N/A</v>
      </c>
      <c r="U292" s="34">
        <f t="shared" si="569"/>
        <v>25</v>
      </c>
    </row>
    <row r="293" spans="7:21" x14ac:dyDescent="0.3">
      <c r="G293" s="18">
        <f t="shared" si="566"/>
        <v>104</v>
      </c>
      <c r="H293" s="5" t="s">
        <v>556</v>
      </c>
      <c r="I293" s="33" t="e">
        <f>IF('Model 2'!$B$168="C",$B$5*(1+'Model 2'!$B$167)^(U293-1),IF('Model 2'!$B$168="S",$B$5*(1+'Model 2'!$B$167*(U293-1)),$B$5))</f>
        <v>#N/A</v>
      </c>
      <c r="J293" s="16">
        <f t="shared" ref="J293:M308" si="609">J292</f>
        <v>0.67293831570653539</v>
      </c>
      <c r="K293" s="16">
        <f t="shared" si="609"/>
        <v>1.0198528715010069</v>
      </c>
      <c r="L293" s="16">
        <f t="shared" si="609"/>
        <v>0.95844413924195726</v>
      </c>
      <c r="M293" s="16">
        <f t="shared" si="609"/>
        <v>0.98731177731008701</v>
      </c>
      <c r="N293" s="16">
        <f t="shared" ref="N293:O293" si="610">N292</f>
        <v>1.0342794104085824</v>
      </c>
      <c r="O293" s="16">
        <f t="shared" si="610"/>
        <v>1</v>
      </c>
      <c r="P293" s="16">
        <f>IFERROR(INDEX('Model 2'!EMBLEMFac26,MATCH(H293,'Model 2'!$S$8:$S$129,0)),P292)</f>
        <v>1.4196885320146637</v>
      </c>
      <c r="Q293" s="16" t="e">
        <f>INDEX('Model 2'!EMBLEMFac9Fac18,MATCH(I293,'Model 2'!$A$133:$A$162,1),MATCH($D$4,'Model 2'!$C$132:$G$132,0))</f>
        <v>#N/A</v>
      </c>
      <c r="R293" s="16" t="e">
        <f t="shared" ref="R293" si="611">R292</f>
        <v>#N/A</v>
      </c>
      <c r="S293" s="16" t="e">
        <f t="shared" si="540"/>
        <v>#N/A</v>
      </c>
      <c r="U293" s="34">
        <f t="shared" si="569"/>
        <v>25</v>
      </c>
    </row>
    <row r="294" spans="7:21" x14ac:dyDescent="0.3">
      <c r="G294" s="18">
        <f t="shared" si="566"/>
        <v>104</v>
      </c>
      <c r="H294" s="5" t="s">
        <v>557</v>
      </c>
      <c r="I294" s="33" t="e">
        <f>IF('Model 2'!$B$168="C",$B$5*(1+'Model 2'!$B$167)^(U294-1),IF('Model 2'!$B$168="S",$B$5*(1+'Model 2'!$B$167*(U294-1)),$B$5))</f>
        <v>#N/A</v>
      </c>
      <c r="J294" s="16">
        <f t="shared" si="609"/>
        <v>0.67293831570653539</v>
      </c>
      <c r="K294" s="16">
        <f t="shared" si="609"/>
        <v>1.0198528715010069</v>
      </c>
      <c r="L294" s="16">
        <f t="shared" si="609"/>
        <v>0.95844413924195726</v>
      </c>
      <c r="M294" s="16">
        <f t="shared" si="609"/>
        <v>0.98731177731008701</v>
      </c>
      <c r="N294" s="16">
        <f t="shared" ref="N294:O294" si="612">N293</f>
        <v>1.0342794104085824</v>
      </c>
      <c r="O294" s="16">
        <f t="shared" si="612"/>
        <v>1</v>
      </c>
      <c r="P294" s="16">
        <f>IFERROR(INDEX('Model 2'!EMBLEMFac26,MATCH(H294,'Model 2'!$S$8:$S$129,0)),P293)</f>
        <v>1.4196885320146637</v>
      </c>
      <c r="Q294" s="16" t="e">
        <f>INDEX('Model 2'!EMBLEMFac9Fac18,MATCH(I294,'Model 2'!$A$133:$A$162,1),MATCH($D$4,'Model 2'!$C$132:$G$132,0))</f>
        <v>#N/A</v>
      </c>
      <c r="R294" s="16" t="e">
        <f t="shared" ref="R294" si="613">R293</f>
        <v>#N/A</v>
      </c>
      <c r="S294" s="16" t="e">
        <f t="shared" si="540"/>
        <v>#N/A</v>
      </c>
      <c r="U294" s="34">
        <f t="shared" si="569"/>
        <v>25</v>
      </c>
    </row>
    <row r="295" spans="7:21" x14ac:dyDescent="0.3">
      <c r="G295" s="18">
        <f t="shared" si="566"/>
        <v>104</v>
      </c>
      <c r="H295" s="5" t="s">
        <v>558</v>
      </c>
      <c r="I295" s="33" t="e">
        <f>IF('Model 2'!$B$168="C",$B$5*(1+'Model 2'!$B$167)^(U295-1),IF('Model 2'!$B$168="S",$B$5*(1+'Model 2'!$B$167*(U295-1)),$B$5))</f>
        <v>#N/A</v>
      </c>
      <c r="J295" s="16">
        <f t="shared" si="609"/>
        <v>0.67293831570653539</v>
      </c>
      <c r="K295" s="16">
        <f t="shared" si="609"/>
        <v>1.0198528715010069</v>
      </c>
      <c r="L295" s="16">
        <f t="shared" si="609"/>
        <v>0.95844413924195726</v>
      </c>
      <c r="M295" s="16">
        <f t="shared" si="609"/>
        <v>0.98731177731008701</v>
      </c>
      <c r="N295" s="16">
        <f t="shared" ref="N295:O295" si="614">N294</f>
        <v>1.0342794104085824</v>
      </c>
      <c r="O295" s="16">
        <f t="shared" si="614"/>
        <v>1</v>
      </c>
      <c r="P295" s="16">
        <f>IFERROR(INDEX('Model 2'!EMBLEMFac26,MATCH(H295,'Model 2'!$S$8:$S$129,0)),P294)</f>
        <v>1.4196885320146637</v>
      </c>
      <c r="Q295" s="16" t="e">
        <f>INDEX('Model 2'!EMBLEMFac9Fac18,MATCH(I295,'Model 2'!$A$133:$A$162,1),MATCH($D$4,'Model 2'!$C$132:$G$132,0))</f>
        <v>#N/A</v>
      </c>
      <c r="R295" s="16" t="e">
        <f t="shared" ref="R295" si="615">R294</f>
        <v>#N/A</v>
      </c>
      <c r="S295" s="16" t="e">
        <f t="shared" si="540"/>
        <v>#N/A</v>
      </c>
      <c r="U295" s="34">
        <f t="shared" si="569"/>
        <v>25</v>
      </c>
    </row>
    <row r="296" spans="7:21" x14ac:dyDescent="0.3">
      <c r="G296" s="18">
        <f t="shared" si="566"/>
        <v>104</v>
      </c>
      <c r="H296" s="5" t="s">
        <v>559</v>
      </c>
      <c r="I296" s="33" t="e">
        <f>IF('Model 2'!$B$168="C",$B$5*(1+'Model 2'!$B$167)^(U296-1),IF('Model 2'!$B$168="S",$B$5*(1+'Model 2'!$B$167*(U296-1)),$B$5))</f>
        <v>#N/A</v>
      </c>
      <c r="J296" s="16">
        <f t="shared" si="609"/>
        <v>0.67293831570653539</v>
      </c>
      <c r="K296" s="16">
        <f t="shared" si="609"/>
        <v>1.0198528715010069</v>
      </c>
      <c r="L296" s="16">
        <f t="shared" si="609"/>
        <v>0.95844413924195726</v>
      </c>
      <c r="M296" s="16">
        <f t="shared" si="609"/>
        <v>0.98731177731008701</v>
      </c>
      <c r="N296" s="16">
        <f t="shared" ref="N296:O296" si="616">N295</f>
        <v>1.0342794104085824</v>
      </c>
      <c r="O296" s="16">
        <f t="shared" si="616"/>
        <v>1</v>
      </c>
      <c r="P296" s="16">
        <f>IFERROR(INDEX('Model 2'!EMBLEMFac26,MATCH(H296,'Model 2'!$S$8:$S$129,0)),P295)</f>
        <v>1.4196885320146637</v>
      </c>
      <c r="Q296" s="16" t="e">
        <f>INDEX('Model 2'!EMBLEMFac9Fac18,MATCH(I296,'Model 2'!$A$133:$A$162,1),MATCH($D$4,'Model 2'!$C$132:$G$132,0))</f>
        <v>#N/A</v>
      </c>
      <c r="R296" s="16" t="e">
        <f t="shared" ref="R296" si="617">R295</f>
        <v>#N/A</v>
      </c>
      <c r="S296" s="16" t="e">
        <f t="shared" si="540"/>
        <v>#N/A</v>
      </c>
      <c r="U296" s="34">
        <f t="shared" si="569"/>
        <v>25</v>
      </c>
    </row>
    <row r="297" spans="7:21" x14ac:dyDescent="0.3">
      <c r="G297" s="18">
        <f t="shared" si="566"/>
        <v>104</v>
      </c>
      <c r="H297" s="5" t="s">
        <v>560</v>
      </c>
      <c r="I297" s="33" t="e">
        <f>IF('Model 2'!$B$168="C",$B$5*(1+'Model 2'!$B$167)^(U297-1),IF('Model 2'!$B$168="S",$B$5*(1+'Model 2'!$B$167*(U297-1)),$B$5))</f>
        <v>#N/A</v>
      </c>
      <c r="J297" s="16">
        <f t="shared" si="609"/>
        <v>0.67293831570653539</v>
      </c>
      <c r="K297" s="16">
        <f t="shared" si="609"/>
        <v>1.0198528715010069</v>
      </c>
      <c r="L297" s="16">
        <f t="shared" si="609"/>
        <v>0.95844413924195726</v>
      </c>
      <c r="M297" s="16">
        <f t="shared" si="609"/>
        <v>0.98731177731008701</v>
      </c>
      <c r="N297" s="16">
        <f t="shared" ref="N297:O297" si="618">N296</f>
        <v>1.0342794104085824</v>
      </c>
      <c r="O297" s="16">
        <f t="shared" si="618"/>
        <v>1</v>
      </c>
      <c r="P297" s="16">
        <f>IFERROR(INDEX('Model 2'!EMBLEMFac26,MATCH(H297,'Model 2'!$S$8:$S$129,0)),P296)</f>
        <v>1.4196885320146637</v>
      </c>
      <c r="Q297" s="16" t="e">
        <f>INDEX('Model 2'!EMBLEMFac9Fac18,MATCH(I297,'Model 2'!$A$133:$A$162,1),MATCH($D$4,'Model 2'!$C$132:$G$132,0))</f>
        <v>#N/A</v>
      </c>
      <c r="R297" s="16" t="e">
        <f t="shared" ref="R297" si="619">R296</f>
        <v>#N/A</v>
      </c>
      <c r="S297" s="16" t="e">
        <f t="shared" si="540"/>
        <v>#N/A</v>
      </c>
      <c r="U297" s="34">
        <f t="shared" si="569"/>
        <v>25</v>
      </c>
    </row>
    <row r="298" spans="7:21" x14ac:dyDescent="0.3">
      <c r="G298" s="18">
        <f t="shared" si="566"/>
        <v>104</v>
      </c>
      <c r="H298" s="5" t="s">
        <v>561</v>
      </c>
      <c r="I298" s="33" t="e">
        <f>IF('Model 2'!$B$168="C",$B$5*(1+'Model 2'!$B$167)^(U298-1),IF('Model 2'!$B$168="S",$B$5*(1+'Model 2'!$B$167*(U298-1)),$B$5))</f>
        <v>#N/A</v>
      </c>
      <c r="J298" s="16">
        <f t="shared" si="609"/>
        <v>0.67293831570653539</v>
      </c>
      <c r="K298" s="16">
        <f t="shared" si="609"/>
        <v>1.0198528715010069</v>
      </c>
      <c r="L298" s="16">
        <f t="shared" si="609"/>
        <v>0.95844413924195726</v>
      </c>
      <c r="M298" s="16">
        <f t="shared" si="609"/>
        <v>0.98731177731008701</v>
      </c>
      <c r="N298" s="16">
        <f t="shared" ref="N298:O298" si="620">N297</f>
        <v>1.0342794104085824</v>
      </c>
      <c r="O298" s="16">
        <f t="shared" si="620"/>
        <v>1</v>
      </c>
      <c r="P298" s="16">
        <f>IFERROR(INDEX('Model 2'!EMBLEMFac26,MATCH(H298,'Model 2'!$S$8:$S$129,0)),P297)</f>
        <v>1.4196885320146637</v>
      </c>
      <c r="Q298" s="16" t="e">
        <f>INDEX('Model 2'!EMBLEMFac9Fac18,MATCH(I298,'Model 2'!$A$133:$A$162,1),MATCH($D$4,'Model 2'!$C$132:$G$132,0))</f>
        <v>#N/A</v>
      </c>
      <c r="R298" s="16" t="e">
        <f t="shared" ref="R298" si="621">R297</f>
        <v>#N/A</v>
      </c>
      <c r="S298" s="16" t="e">
        <f t="shared" si="540"/>
        <v>#N/A</v>
      </c>
      <c r="U298" s="34">
        <f t="shared" si="569"/>
        <v>25</v>
      </c>
    </row>
    <row r="299" spans="7:21" x14ac:dyDescent="0.3">
      <c r="G299" s="18">
        <f t="shared" si="566"/>
        <v>104</v>
      </c>
      <c r="H299" s="5" t="s">
        <v>562</v>
      </c>
      <c r="I299" s="33" t="e">
        <f>IF('Model 2'!$B$168="C",$B$5*(1+'Model 2'!$B$167)^(U299-1),IF('Model 2'!$B$168="S",$B$5*(1+'Model 2'!$B$167*(U299-1)),$B$5))</f>
        <v>#N/A</v>
      </c>
      <c r="J299" s="16">
        <f t="shared" si="609"/>
        <v>0.67293831570653539</v>
      </c>
      <c r="K299" s="16">
        <f t="shared" si="609"/>
        <v>1.0198528715010069</v>
      </c>
      <c r="L299" s="16">
        <f t="shared" si="609"/>
        <v>0.95844413924195726</v>
      </c>
      <c r="M299" s="16">
        <f t="shared" si="609"/>
        <v>0.98731177731008701</v>
      </c>
      <c r="N299" s="16">
        <f t="shared" ref="N299:O299" si="622">N298</f>
        <v>1.0342794104085824</v>
      </c>
      <c r="O299" s="16">
        <f t="shared" si="622"/>
        <v>1</v>
      </c>
      <c r="P299" s="16">
        <f>IFERROR(INDEX('Model 2'!EMBLEMFac26,MATCH(H299,'Model 2'!$S$8:$S$129,0)),P298)</f>
        <v>1.4196885320146637</v>
      </c>
      <c r="Q299" s="16" t="e">
        <f>INDEX('Model 2'!EMBLEMFac9Fac18,MATCH(I299,'Model 2'!$A$133:$A$162,1),MATCH($D$4,'Model 2'!$C$132:$G$132,0))</f>
        <v>#N/A</v>
      </c>
      <c r="R299" s="16" t="e">
        <f t="shared" ref="R299" si="623">R298</f>
        <v>#N/A</v>
      </c>
      <c r="S299" s="16" t="e">
        <f t="shared" si="540"/>
        <v>#N/A</v>
      </c>
      <c r="U299" s="34">
        <f t="shared" si="569"/>
        <v>25</v>
      </c>
    </row>
    <row r="300" spans="7:21" x14ac:dyDescent="0.3">
      <c r="G300" s="18">
        <f t="shared" si="566"/>
        <v>104</v>
      </c>
      <c r="H300" s="5" t="s">
        <v>563</v>
      </c>
      <c r="I300" s="33" t="e">
        <f>IF('Model 2'!$B$168="C",$B$5*(1+'Model 2'!$B$167)^(U300-1),IF('Model 2'!$B$168="S",$B$5*(1+'Model 2'!$B$167*(U300-1)),$B$5))</f>
        <v>#N/A</v>
      </c>
      <c r="J300" s="16">
        <f t="shared" si="609"/>
        <v>0.67293831570653539</v>
      </c>
      <c r="K300" s="16">
        <f t="shared" si="609"/>
        <v>1.0198528715010069</v>
      </c>
      <c r="L300" s="16">
        <f t="shared" si="609"/>
        <v>0.95844413924195726</v>
      </c>
      <c r="M300" s="16">
        <f t="shared" si="609"/>
        <v>0.98731177731008701</v>
      </c>
      <c r="N300" s="16">
        <f t="shared" ref="N300:O300" si="624">N299</f>
        <v>1.0342794104085824</v>
      </c>
      <c r="O300" s="16">
        <f t="shared" si="624"/>
        <v>1</v>
      </c>
      <c r="P300" s="16">
        <f>IFERROR(INDEX('Model 2'!EMBLEMFac26,MATCH(H300,'Model 2'!$S$8:$S$129,0)),P299)</f>
        <v>1.4196885320146637</v>
      </c>
      <c r="Q300" s="16" t="e">
        <f>INDEX('Model 2'!EMBLEMFac9Fac18,MATCH(I300,'Model 2'!$A$133:$A$162,1),MATCH($D$4,'Model 2'!$C$132:$G$132,0))</f>
        <v>#N/A</v>
      </c>
      <c r="R300" s="16" t="e">
        <f t="shared" ref="R300" si="625">R299</f>
        <v>#N/A</v>
      </c>
      <c r="S300" s="16" t="e">
        <f t="shared" si="540"/>
        <v>#N/A</v>
      </c>
      <c r="U300" s="34">
        <f t="shared" si="569"/>
        <v>25</v>
      </c>
    </row>
    <row r="301" spans="7:21" x14ac:dyDescent="0.3">
      <c r="G301" s="18">
        <f t="shared" si="566"/>
        <v>104</v>
      </c>
      <c r="H301" s="5" t="s">
        <v>564</v>
      </c>
      <c r="I301" s="33" t="e">
        <f>IF('Model 2'!$B$168="C",$B$5*(1+'Model 2'!$B$167)^(U301-1),IF('Model 2'!$B$168="S",$B$5*(1+'Model 2'!$B$167*(U301-1)),$B$5))</f>
        <v>#N/A</v>
      </c>
      <c r="J301" s="16">
        <f t="shared" si="609"/>
        <v>0.67293831570653539</v>
      </c>
      <c r="K301" s="16">
        <f t="shared" si="609"/>
        <v>1.0198528715010069</v>
      </c>
      <c r="L301" s="16">
        <f t="shared" si="609"/>
        <v>0.95844413924195726</v>
      </c>
      <c r="M301" s="16">
        <f t="shared" si="609"/>
        <v>0.98731177731008701</v>
      </c>
      <c r="N301" s="16">
        <f t="shared" ref="N301:O301" si="626">N300</f>
        <v>1.0342794104085824</v>
      </c>
      <c r="O301" s="16">
        <f t="shared" si="626"/>
        <v>1</v>
      </c>
      <c r="P301" s="16">
        <f>IFERROR(INDEX('Model 2'!EMBLEMFac26,MATCH(H301,'Model 2'!$S$8:$S$129,0)),P300)</f>
        <v>1.4196885320146637</v>
      </c>
      <c r="Q301" s="16" t="e">
        <f>INDEX('Model 2'!EMBLEMFac9Fac18,MATCH(I301,'Model 2'!$A$133:$A$162,1),MATCH($D$4,'Model 2'!$C$132:$G$132,0))</f>
        <v>#N/A</v>
      </c>
      <c r="R301" s="16" t="e">
        <f t="shared" ref="R301" si="627">R300</f>
        <v>#N/A</v>
      </c>
      <c r="S301" s="16" t="e">
        <f t="shared" si="540"/>
        <v>#N/A</v>
      </c>
      <c r="U301" s="34">
        <f t="shared" si="569"/>
        <v>25</v>
      </c>
    </row>
    <row r="302" spans="7:21" x14ac:dyDescent="0.3">
      <c r="G302" s="18">
        <f t="shared" si="566"/>
        <v>104</v>
      </c>
      <c r="H302" s="5" t="s">
        <v>565</v>
      </c>
      <c r="I302" s="33" t="e">
        <f>IF('Model 2'!$B$168="C",$B$5*(1+'Model 2'!$B$167)^(U302-1),IF('Model 2'!$B$168="S",$B$5*(1+'Model 2'!$B$167*(U302-1)),$B$5))</f>
        <v>#N/A</v>
      </c>
      <c r="J302" s="16">
        <f t="shared" si="609"/>
        <v>0.67293831570653539</v>
      </c>
      <c r="K302" s="16">
        <f t="shared" si="609"/>
        <v>1.0198528715010069</v>
      </c>
      <c r="L302" s="16">
        <f t="shared" si="609"/>
        <v>0.95844413924195726</v>
      </c>
      <c r="M302" s="16">
        <f t="shared" si="609"/>
        <v>0.98731177731008701</v>
      </c>
      <c r="N302" s="16">
        <f t="shared" ref="N302:O302" si="628">N301</f>
        <v>1.0342794104085824</v>
      </c>
      <c r="O302" s="16">
        <f t="shared" si="628"/>
        <v>1</v>
      </c>
      <c r="P302" s="16">
        <f>IFERROR(INDEX('Model 2'!EMBLEMFac26,MATCH(H302,'Model 2'!$S$8:$S$129,0)),P301)</f>
        <v>1.4196885320146637</v>
      </c>
      <c r="Q302" s="16" t="e">
        <f>INDEX('Model 2'!EMBLEMFac9Fac18,MATCH(I302,'Model 2'!$A$133:$A$162,1),MATCH($D$4,'Model 2'!$C$132:$G$132,0))</f>
        <v>#N/A</v>
      </c>
      <c r="R302" s="16" t="e">
        <f t="shared" ref="R302" si="629">R301</f>
        <v>#N/A</v>
      </c>
      <c r="S302" s="16" t="e">
        <f t="shared" si="540"/>
        <v>#N/A</v>
      </c>
      <c r="U302" s="34">
        <f t="shared" si="569"/>
        <v>25</v>
      </c>
    </row>
    <row r="303" spans="7:21" x14ac:dyDescent="0.3">
      <c r="G303" s="18">
        <f t="shared" si="566"/>
        <v>104</v>
      </c>
      <c r="H303" s="5" t="s">
        <v>566</v>
      </c>
      <c r="I303" s="33" t="e">
        <f>IF('Model 2'!$B$168="C",$B$5*(1+'Model 2'!$B$167)^(U303-1),IF('Model 2'!$B$168="S",$B$5*(1+'Model 2'!$B$167*(U303-1)),$B$5))</f>
        <v>#N/A</v>
      </c>
      <c r="J303" s="16">
        <f t="shared" si="609"/>
        <v>0.67293831570653539</v>
      </c>
      <c r="K303" s="16">
        <f t="shared" si="609"/>
        <v>1.0198528715010069</v>
      </c>
      <c r="L303" s="16">
        <f t="shared" si="609"/>
        <v>0.95844413924195726</v>
      </c>
      <c r="M303" s="16">
        <f t="shared" si="609"/>
        <v>0.98731177731008701</v>
      </c>
      <c r="N303" s="16">
        <f t="shared" ref="N303:O303" si="630">N302</f>
        <v>1.0342794104085824</v>
      </c>
      <c r="O303" s="16">
        <f t="shared" si="630"/>
        <v>1</v>
      </c>
      <c r="P303" s="16">
        <f>IFERROR(INDEX('Model 2'!EMBLEMFac26,MATCH(H303,'Model 2'!$S$8:$S$129,0)),P302)</f>
        <v>1.4196885320146637</v>
      </c>
      <c r="Q303" s="16" t="e">
        <f>INDEX('Model 2'!EMBLEMFac9Fac18,MATCH(I303,'Model 2'!$A$133:$A$162,1),MATCH($D$4,'Model 2'!$C$132:$G$132,0))</f>
        <v>#N/A</v>
      </c>
      <c r="R303" s="16" t="e">
        <f t="shared" ref="R303" si="631">R302</f>
        <v>#N/A</v>
      </c>
      <c r="S303" s="16" t="e">
        <f t="shared" si="540"/>
        <v>#N/A</v>
      </c>
      <c r="U303" s="34">
        <f t="shared" si="569"/>
        <v>25</v>
      </c>
    </row>
    <row r="304" spans="7:21" x14ac:dyDescent="0.3">
      <c r="G304" s="18">
        <f t="shared" si="566"/>
        <v>105</v>
      </c>
      <c r="H304" s="5" t="s">
        <v>567</v>
      </c>
      <c r="I304" s="33" t="e">
        <f>IF('Model 2'!$B$168="C",$B$5*(1+'Model 2'!$B$167)^(U304-1),IF('Model 2'!$B$168="S",$B$5*(1+'Model 2'!$B$167*(U304-1)),$B$5))</f>
        <v>#N/A</v>
      </c>
      <c r="J304" s="16">
        <f t="shared" si="609"/>
        <v>0.67293831570653539</v>
      </c>
      <c r="K304" s="16">
        <f t="shared" si="609"/>
        <v>1.0198528715010069</v>
      </c>
      <c r="L304" s="16">
        <f t="shared" si="609"/>
        <v>0.95844413924195726</v>
      </c>
      <c r="M304" s="16">
        <f t="shared" si="609"/>
        <v>0.98731177731008701</v>
      </c>
      <c r="N304" s="16">
        <f t="shared" ref="N304:O304" si="632">N303</f>
        <v>1.0342794104085824</v>
      </c>
      <c r="O304" s="16">
        <f t="shared" si="632"/>
        <v>1</v>
      </c>
      <c r="P304" s="16">
        <f>IFERROR(INDEX('Model 2'!EMBLEMFac26,MATCH(H304,'Model 2'!$S$8:$S$129,0)),P303)</f>
        <v>1.4196885320146637</v>
      </c>
      <c r="Q304" s="16" t="e">
        <f>INDEX('Model 2'!EMBLEMFac9Fac18,MATCH(I304,'Model 2'!$A$133:$A$162,1),MATCH($D$4,'Model 2'!$C$132:$G$132,0))</f>
        <v>#N/A</v>
      </c>
      <c r="R304" s="16" t="e">
        <f t="shared" ref="R304" si="633">R303</f>
        <v>#N/A</v>
      </c>
      <c r="S304" s="16" t="e">
        <f t="shared" si="540"/>
        <v>#N/A</v>
      </c>
      <c r="U304" s="34">
        <f t="shared" si="569"/>
        <v>26</v>
      </c>
    </row>
    <row r="305" spans="7:21" x14ac:dyDescent="0.3">
      <c r="G305" s="18">
        <f t="shared" si="566"/>
        <v>105</v>
      </c>
      <c r="H305" s="5" t="s">
        <v>568</v>
      </c>
      <c r="I305" s="33" t="e">
        <f>IF('Model 2'!$B$168="C",$B$5*(1+'Model 2'!$B$167)^(U305-1),IF('Model 2'!$B$168="S",$B$5*(1+'Model 2'!$B$167*(U305-1)),$B$5))</f>
        <v>#N/A</v>
      </c>
      <c r="J305" s="16">
        <f t="shared" si="609"/>
        <v>0.67293831570653539</v>
      </c>
      <c r="K305" s="16">
        <f t="shared" si="609"/>
        <v>1.0198528715010069</v>
      </c>
      <c r="L305" s="16">
        <f t="shared" si="609"/>
        <v>0.95844413924195726</v>
      </c>
      <c r="M305" s="16">
        <f t="shared" si="609"/>
        <v>0.98731177731008701</v>
      </c>
      <c r="N305" s="16">
        <f t="shared" ref="N305:O305" si="634">N304</f>
        <v>1.0342794104085824</v>
      </c>
      <c r="O305" s="16">
        <f t="shared" si="634"/>
        <v>1</v>
      </c>
      <c r="P305" s="16">
        <f>IFERROR(INDEX('Model 2'!EMBLEMFac26,MATCH(H305,'Model 2'!$S$8:$S$129,0)),P304)</f>
        <v>1.4196885320146637</v>
      </c>
      <c r="Q305" s="16" t="e">
        <f>INDEX('Model 2'!EMBLEMFac9Fac18,MATCH(I305,'Model 2'!$A$133:$A$162,1),MATCH($D$4,'Model 2'!$C$132:$G$132,0))</f>
        <v>#N/A</v>
      </c>
      <c r="R305" s="16" t="e">
        <f t="shared" ref="R305" si="635">R304</f>
        <v>#N/A</v>
      </c>
      <c r="S305" s="16" t="e">
        <f t="shared" si="540"/>
        <v>#N/A</v>
      </c>
      <c r="U305" s="34">
        <f t="shared" si="569"/>
        <v>26</v>
      </c>
    </row>
    <row r="306" spans="7:21" x14ac:dyDescent="0.3">
      <c r="G306" s="18">
        <f t="shared" si="566"/>
        <v>105</v>
      </c>
      <c r="H306" s="5" t="s">
        <v>569</v>
      </c>
      <c r="I306" s="33" t="e">
        <f>IF('Model 2'!$B$168="C",$B$5*(1+'Model 2'!$B$167)^(U306-1),IF('Model 2'!$B$168="S",$B$5*(1+'Model 2'!$B$167*(U306-1)),$B$5))</f>
        <v>#N/A</v>
      </c>
      <c r="J306" s="16">
        <f t="shared" si="609"/>
        <v>0.67293831570653539</v>
      </c>
      <c r="K306" s="16">
        <f t="shared" si="609"/>
        <v>1.0198528715010069</v>
      </c>
      <c r="L306" s="16">
        <f t="shared" si="609"/>
        <v>0.95844413924195726</v>
      </c>
      <c r="M306" s="16">
        <f t="shared" si="609"/>
        <v>0.98731177731008701</v>
      </c>
      <c r="N306" s="16">
        <f t="shared" ref="N306:O306" si="636">N305</f>
        <v>1.0342794104085824</v>
      </c>
      <c r="O306" s="16">
        <f t="shared" si="636"/>
        <v>1</v>
      </c>
      <c r="P306" s="16">
        <f>IFERROR(INDEX('Model 2'!EMBLEMFac26,MATCH(H306,'Model 2'!$S$8:$S$129,0)),P305)</f>
        <v>1.4196885320146637</v>
      </c>
      <c r="Q306" s="16" t="e">
        <f>INDEX('Model 2'!EMBLEMFac9Fac18,MATCH(I306,'Model 2'!$A$133:$A$162,1),MATCH($D$4,'Model 2'!$C$132:$G$132,0))</f>
        <v>#N/A</v>
      </c>
      <c r="R306" s="16" t="e">
        <f t="shared" ref="R306" si="637">R305</f>
        <v>#N/A</v>
      </c>
      <c r="S306" s="16" t="e">
        <f t="shared" si="540"/>
        <v>#N/A</v>
      </c>
      <c r="U306" s="34">
        <f t="shared" si="569"/>
        <v>26</v>
      </c>
    </row>
    <row r="307" spans="7:21" x14ac:dyDescent="0.3">
      <c r="G307" s="18">
        <f t="shared" si="566"/>
        <v>105</v>
      </c>
      <c r="H307" s="5" t="s">
        <v>570</v>
      </c>
      <c r="I307" s="33" t="e">
        <f>IF('Model 2'!$B$168="C",$B$5*(1+'Model 2'!$B$167)^(U307-1),IF('Model 2'!$B$168="S",$B$5*(1+'Model 2'!$B$167*(U307-1)),$B$5))</f>
        <v>#N/A</v>
      </c>
      <c r="J307" s="16">
        <f t="shared" si="609"/>
        <v>0.67293831570653539</v>
      </c>
      <c r="K307" s="16">
        <f t="shared" si="609"/>
        <v>1.0198528715010069</v>
      </c>
      <c r="L307" s="16">
        <f t="shared" si="609"/>
        <v>0.95844413924195726</v>
      </c>
      <c r="M307" s="16">
        <f t="shared" si="609"/>
        <v>0.98731177731008701</v>
      </c>
      <c r="N307" s="16">
        <f t="shared" ref="N307:O307" si="638">N306</f>
        <v>1.0342794104085824</v>
      </c>
      <c r="O307" s="16">
        <f t="shared" si="638"/>
        <v>1</v>
      </c>
      <c r="P307" s="16">
        <f>IFERROR(INDEX('Model 2'!EMBLEMFac26,MATCH(H307,'Model 2'!$S$8:$S$129,0)),P306)</f>
        <v>1.4196885320146637</v>
      </c>
      <c r="Q307" s="16" t="e">
        <f>INDEX('Model 2'!EMBLEMFac9Fac18,MATCH(I307,'Model 2'!$A$133:$A$162,1),MATCH($D$4,'Model 2'!$C$132:$G$132,0))</f>
        <v>#N/A</v>
      </c>
      <c r="R307" s="16" t="e">
        <f t="shared" ref="R307" si="639">R306</f>
        <v>#N/A</v>
      </c>
      <c r="S307" s="16" t="e">
        <f t="shared" si="540"/>
        <v>#N/A</v>
      </c>
      <c r="U307" s="34">
        <f t="shared" si="569"/>
        <v>26</v>
      </c>
    </row>
    <row r="308" spans="7:21" x14ac:dyDescent="0.3">
      <c r="G308" s="18">
        <f t="shared" si="566"/>
        <v>105</v>
      </c>
      <c r="H308" s="5" t="s">
        <v>571</v>
      </c>
      <c r="I308" s="33" t="e">
        <f>IF('Model 2'!$B$168="C",$B$5*(1+'Model 2'!$B$167)^(U308-1),IF('Model 2'!$B$168="S",$B$5*(1+'Model 2'!$B$167*(U308-1)),$B$5))</f>
        <v>#N/A</v>
      </c>
      <c r="J308" s="16">
        <f t="shared" si="609"/>
        <v>0.67293831570653539</v>
      </c>
      <c r="K308" s="16">
        <f t="shared" si="609"/>
        <v>1.0198528715010069</v>
      </c>
      <c r="L308" s="16">
        <f t="shared" si="609"/>
        <v>0.95844413924195726</v>
      </c>
      <c r="M308" s="16">
        <f t="shared" si="609"/>
        <v>0.98731177731008701</v>
      </c>
      <c r="N308" s="16">
        <f t="shared" ref="N308:O308" si="640">N307</f>
        <v>1.0342794104085824</v>
      </c>
      <c r="O308" s="16">
        <f t="shared" si="640"/>
        <v>1</v>
      </c>
      <c r="P308" s="16">
        <f>IFERROR(INDEX('Model 2'!EMBLEMFac26,MATCH(H308,'Model 2'!$S$8:$S$129,0)),P307)</f>
        <v>1.4196885320146637</v>
      </c>
      <c r="Q308" s="16" t="e">
        <f>INDEX('Model 2'!EMBLEMFac9Fac18,MATCH(I308,'Model 2'!$A$133:$A$162,1),MATCH($D$4,'Model 2'!$C$132:$G$132,0))</f>
        <v>#N/A</v>
      </c>
      <c r="R308" s="16" t="e">
        <f t="shared" ref="R308" si="641">R307</f>
        <v>#N/A</v>
      </c>
      <c r="S308" s="16" t="e">
        <f t="shared" si="540"/>
        <v>#N/A</v>
      </c>
      <c r="U308" s="34">
        <f t="shared" si="569"/>
        <v>26</v>
      </c>
    </row>
    <row r="309" spans="7:21" x14ac:dyDescent="0.3">
      <c r="G309" s="18">
        <f t="shared" si="566"/>
        <v>105</v>
      </c>
      <c r="H309" s="5" t="s">
        <v>572</v>
      </c>
      <c r="I309" s="33" t="e">
        <f>IF('Model 2'!$B$168="C",$B$5*(1+'Model 2'!$B$167)^(U309-1),IF('Model 2'!$B$168="S",$B$5*(1+'Model 2'!$B$167*(U309-1)),$B$5))</f>
        <v>#N/A</v>
      </c>
      <c r="J309" s="16">
        <f t="shared" ref="J309:M324" si="642">J308</f>
        <v>0.67293831570653539</v>
      </c>
      <c r="K309" s="16">
        <f t="shared" si="642"/>
        <v>1.0198528715010069</v>
      </c>
      <c r="L309" s="16">
        <f t="shared" si="642"/>
        <v>0.95844413924195726</v>
      </c>
      <c r="M309" s="16">
        <f t="shared" si="642"/>
        <v>0.98731177731008701</v>
      </c>
      <c r="N309" s="16">
        <f t="shared" ref="N309:O309" si="643">N308</f>
        <v>1.0342794104085824</v>
      </c>
      <c r="O309" s="16">
        <f t="shared" si="643"/>
        <v>1</v>
      </c>
      <c r="P309" s="16">
        <f>IFERROR(INDEX('Model 2'!EMBLEMFac26,MATCH(H309,'Model 2'!$S$8:$S$129,0)),P308)</f>
        <v>1.4196885320146637</v>
      </c>
      <c r="Q309" s="16" t="e">
        <f>INDEX('Model 2'!EMBLEMFac9Fac18,MATCH(I309,'Model 2'!$A$133:$A$162,1),MATCH($D$4,'Model 2'!$C$132:$G$132,0))</f>
        <v>#N/A</v>
      </c>
      <c r="R309" s="16" t="e">
        <f t="shared" ref="R309" si="644">R308</f>
        <v>#N/A</v>
      </c>
      <c r="S309" s="16" t="e">
        <f t="shared" si="540"/>
        <v>#N/A</v>
      </c>
      <c r="U309" s="34">
        <f t="shared" si="569"/>
        <v>26</v>
      </c>
    </row>
    <row r="310" spans="7:21" x14ac:dyDescent="0.3">
      <c r="G310" s="18">
        <f t="shared" si="566"/>
        <v>105</v>
      </c>
      <c r="H310" s="5" t="s">
        <v>573</v>
      </c>
      <c r="I310" s="33" t="e">
        <f>IF('Model 2'!$B$168="C",$B$5*(1+'Model 2'!$B$167)^(U310-1),IF('Model 2'!$B$168="S",$B$5*(1+'Model 2'!$B$167*(U310-1)),$B$5))</f>
        <v>#N/A</v>
      </c>
      <c r="J310" s="16">
        <f t="shared" si="642"/>
        <v>0.67293831570653539</v>
      </c>
      <c r="K310" s="16">
        <f t="shared" si="642"/>
        <v>1.0198528715010069</v>
      </c>
      <c r="L310" s="16">
        <f t="shared" si="642"/>
        <v>0.95844413924195726</v>
      </c>
      <c r="M310" s="16">
        <f t="shared" si="642"/>
        <v>0.98731177731008701</v>
      </c>
      <c r="N310" s="16">
        <f t="shared" ref="N310:O310" si="645">N309</f>
        <v>1.0342794104085824</v>
      </c>
      <c r="O310" s="16">
        <f t="shared" si="645"/>
        <v>1</v>
      </c>
      <c r="P310" s="16">
        <f>IFERROR(INDEX('Model 2'!EMBLEMFac26,MATCH(H310,'Model 2'!$S$8:$S$129,0)),P309)</f>
        <v>1.4196885320146637</v>
      </c>
      <c r="Q310" s="16" t="e">
        <f>INDEX('Model 2'!EMBLEMFac9Fac18,MATCH(I310,'Model 2'!$A$133:$A$162,1),MATCH($D$4,'Model 2'!$C$132:$G$132,0))</f>
        <v>#N/A</v>
      </c>
      <c r="R310" s="16" t="e">
        <f t="shared" ref="R310" si="646">R309</f>
        <v>#N/A</v>
      </c>
      <c r="S310" s="16" t="e">
        <f t="shared" si="540"/>
        <v>#N/A</v>
      </c>
      <c r="U310" s="34">
        <f t="shared" si="569"/>
        <v>26</v>
      </c>
    </row>
    <row r="311" spans="7:21" x14ac:dyDescent="0.3">
      <c r="G311" s="18">
        <f t="shared" si="566"/>
        <v>105</v>
      </c>
      <c r="H311" s="5" t="s">
        <v>574</v>
      </c>
      <c r="I311" s="33" t="e">
        <f>IF('Model 2'!$B$168="C",$B$5*(1+'Model 2'!$B$167)^(U311-1),IF('Model 2'!$B$168="S",$B$5*(1+'Model 2'!$B$167*(U311-1)),$B$5))</f>
        <v>#N/A</v>
      </c>
      <c r="J311" s="16">
        <f t="shared" si="642"/>
        <v>0.67293831570653539</v>
      </c>
      <c r="K311" s="16">
        <f t="shared" si="642"/>
        <v>1.0198528715010069</v>
      </c>
      <c r="L311" s="16">
        <f t="shared" si="642"/>
        <v>0.95844413924195726</v>
      </c>
      <c r="M311" s="16">
        <f t="shared" si="642"/>
        <v>0.98731177731008701</v>
      </c>
      <c r="N311" s="16">
        <f t="shared" ref="N311:O311" si="647">N310</f>
        <v>1.0342794104085824</v>
      </c>
      <c r="O311" s="16">
        <f t="shared" si="647"/>
        <v>1</v>
      </c>
      <c r="P311" s="16">
        <f>IFERROR(INDEX('Model 2'!EMBLEMFac26,MATCH(H311,'Model 2'!$S$8:$S$129,0)),P310)</f>
        <v>1.4196885320146637</v>
      </c>
      <c r="Q311" s="16" t="e">
        <f>INDEX('Model 2'!EMBLEMFac9Fac18,MATCH(I311,'Model 2'!$A$133:$A$162,1),MATCH($D$4,'Model 2'!$C$132:$G$132,0))</f>
        <v>#N/A</v>
      </c>
      <c r="R311" s="16" t="e">
        <f t="shared" ref="R311" si="648">R310</f>
        <v>#N/A</v>
      </c>
      <c r="S311" s="16" t="e">
        <f t="shared" si="540"/>
        <v>#N/A</v>
      </c>
      <c r="U311" s="34">
        <f t="shared" si="569"/>
        <v>26</v>
      </c>
    </row>
    <row r="312" spans="7:21" x14ac:dyDescent="0.3">
      <c r="G312" s="18">
        <f t="shared" si="566"/>
        <v>105</v>
      </c>
      <c r="H312" s="5" t="s">
        <v>575</v>
      </c>
      <c r="I312" s="33" t="e">
        <f>IF('Model 2'!$B$168="C",$B$5*(1+'Model 2'!$B$167)^(U312-1),IF('Model 2'!$B$168="S",$B$5*(1+'Model 2'!$B$167*(U312-1)),$B$5))</f>
        <v>#N/A</v>
      </c>
      <c r="J312" s="16">
        <f t="shared" si="642"/>
        <v>0.67293831570653539</v>
      </c>
      <c r="K312" s="16">
        <f t="shared" si="642"/>
        <v>1.0198528715010069</v>
      </c>
      <c r="L312" s="16">
        <f t="shared" si="642"/>
        <v>0.95844413924195726</v>
      </c>
      <c r="M312" s="16">
        <f t="shared" si="642"/>
        <v>0.98731177731008701</v>
      </c>
      <c r="N312" s="16">
        <f t="shared" ref="N312:O312" si="649">N311</f>
        <v>1.0342794104085824</v>
      </c>
      <c r="O312" s="16">
        <f t="shared" si="649"/>
        <v>1</v>
      </c>
      <c r="P312" s="16">
        <f>IFERROR(INDEX('Model 2'!EMBLEMFac26,MATCH(H312,'Model 2'!$S$8:$S$129,0)),P311)</f>
        <v>1.4196885320146637</v>
      </c>
      <c r="Q312" s="16" t="e">
        <f>INDEX('Model 2'!EMBLEMFac9Fac18,MATCH(I312,'Model 2'!$A$133:$A$162,1),MATCH($D$4,'Model 2'!$C$132:$G$132,0))</f>
        <v>#N/A</v>
      </c>
      <c r="R312" s="16" t="e">
        <f t="shared" ref="R312" si="650">R311</f>
        <v>#N/A</v>
      </c>
      <c r="S312" s="16" t="e">
        <f t="shared" si="540"/>
        <v>#N/A</v>
      </c>
      <c r="U312" s="34">
        <f t="shared" si="569"/>
        <v>26</v>
      </c>
    </row>
    <row r="313" spans="7:21" x14ac:dyDescent="0.3">
      <c r="G313" s="18">
        <f t="shared" si="566"/>
        <v>105</v>
      </c>
      <c r="H313" s="5" t="s">
        <v>576</v>
      </c>
      <c r="I313" s="33" t="e">
        <f>IF('Model 2'!$B$168="C",$B$5*(1+'Model 2'!$B$167)^(U313-1),IF('Model 2'!$B$168="S",$B$5*(1+'Model 2'!$B$167*(U313-1)),$B$5))</f>
        <v>#N/A</v>
      </c>
      <c r="J313" s="16">
        <f t="shared" si="642"/>
        <v>0.67293831570653539</v>
      </c>
      <c r="K313" s="16">
        <f t="shared" si="642"/>
        <v>1.0198528715010069</v>
      </c>
      <c r="L313" s="16">
        <f t="shared" si="642"/>
        <v>0.95844413924195726</v>
      </c>
      <c r="M313" s="16">
        <f t="shared" si="642"/>
        <v>0.98731177731008701</v>
      </c>
      <c r="N313" s="16">
        <f t="shared" ref="N313:O313" si="651">N312</f>
        <v>1.0342794104085824</v>
      </c>
      <c r="O313" s="16">
        <f t="shared" si="651"/>
        <v>1</v>
      </c>
      <c r="P313" s="16">
        <f>IFERROR(INDEX('Model 2'!EMBLEMFac26,MATCH(H313,'Model 2'!$S$8:$S$129,0)),P312)</f>
        <v>1.4196885320146637</v>
      </c>
      <c r="Q313" s="16" t="e">
        <f>INDEX('Model 2'!EMBLEMFac9Fac18,MATCH(I313,'Model 2'!$A$133:$A$162,1),MATCH($D$4,'Model 2'!$C$132:$G$132,0))</f>
        <v>#N/A</v>
      </c>
      <c r="R313" s="16" t="e">
        <f t="shared" ref="R313" si="652">R312</f>
        <v>#N/A</v>
      </c>
      <c r="S313" s="16" t="e">
        <f t="shared" si="540"/>
        <v>#N/A</v>
      </c>
      <c r="U313" s="34">
        <f t="shared" si="569"/>
        <v>26</v>
      </c>
    </row>
    <row r="314" spans="7:21" x14ac:dyDescent="0.3">
      <c r="G314" s="18">
        <f t="shared" si="566"/>
        <v>105</v>
      </c>
      <c r="H314" s="5" t="s">
        <v>577</v>
      </c>
      <c r="I314" s="33" t="e">
        <f>IF('Model 2'!$B$168="C",$B$5*(1+'Model 2'!$B$167)^(U314-1),IF('Model 2'!$B$168="S",$B$5*(1+'Model 2'!$B$167*(U314-1)),$B$5))</f>
        <v>#N/A</v>
      </c>
      <c r="J314" s="16">
        <f t="shared" si="642"/>
        <v>0.67293831570653539</v>
      </c>
      <c r="K314" s="16">
        <f t="shared" si="642"/>
        <v>1.0198528715010069</v>
      </c>
      <c r="L314" s="16">
        <f t="shared" si="642"/>
        <v>0.95844413924195726</v>
      </c>
      <c r="M314" s="16">
        <f t="shared" si="642"/>
        <v>0.98731177731008701</v>
      </c>
      <c r="N314" s="16">
        <f t="shared" ref="N314:O314" si="653">N313</f>
        <v>1.0342794104085824</v>
      </c>
      <c r="O314" s="16">
        <f t="shared" si="653"/>
        <v>1</v>
      </c>
      <c r="P314" s="16">
        <f>IFERROR(INDEX('Model 2'!EMBLEMFac26,MATCH(H314,'Model 2'!$S$8:$S$129,0)),P313)</f>
        <v>1.4196885320146637</v>
      </c>
      <c r="Q314" s="16" t="e">
        <f>INDEX('Model 2'!EMBLEMFac9Fac18,MATCH(I314,'Model 2'!$A$133:$A$162,1),MATCH($D$4,'Model 2'!$C$132:$G$132,0))</f>
        <v>#N/A</v>
      </c>
      <c r="R314" s="16" t="e">
        <f t="shared" ref="R314" si="654">R313</f>
        <v>#N/A</v>
      </c>
      <c r="S314" s="16" t="e">
        <f t="shared" si="540"/>
        <v>#N/A</v>
      </c>
      <c r="U314" s="34">
        <f t="shared" si="569"/>
        <v>26</v>
      </c>
    </row>
    <row r="315" spans="7:21" x14ac:dyDescent="0.3">
      <c r="G315" s="18">
        <f t="shared" si="566"/>
        <v>105</v>
      </c>
      <c r="H315" s="5" t="s">
        <v>578</v>
      </c>
      <c r="I315" s="33" t="e">
        <f>IF('Model 2'!$B$168="C",$B$5*(1+'Model 2'!$B$167)^(U315-1),IF('Model 2'!$B$168="S",$B$5*(1+'Model 2'!$B$167*(U315-1)),$B$5))</f>
        <v>#N/A</v>
      </c>
      <c r="J315" s="16">
        <f t="shared" si="642"/>
        <v>0.67293831570653539</v>
      </c>
      <c r="K315" s="16">
        <f t="shared" si="642"/>
        <v>1.0198528715010069</v>
      </c>
      <c r="L315" s="16">
        <f t="shared" si="642"/>
        <v>0.95844413924195726</v>
      </c>
      <c r="M315" s="16">
        <f t="shared" si="642"/>
        <v>0.98731177731008701</v>
      </c>
      <c r="N315" s="16">
        <f t="shared" ref="N315:O315" si="655">N314</f>
        <v>1.0342794104085824</v>
      </c>
      <c r="O315" s="16">
        <f t="shared" si="655"/>
        <v>1</v>
      </c>
      <c r="P315" s="16">
        <f>IFERROR(INDEX('Model 2'!EMBLEMFac26,MATCH(H315,'Model 2'!$S$8:$S$129,0)),P314)</f>
        <v>1.4196885320146637</v>
      </c>
      <c r="Q315" s="16" t="e">
        <f>INDEX('Model 2'!EMBLEMFac9Fac18,MATCH(I315,'Model 2'!$A$133:$A$162,1),MATCH($D$4,'Model 2'!$C$132:$G$132,0))</f>
        <v>#N/A</v>
      </c>
      <c r="R315" s="16" t="e">
        <f t="shared" ref="R315" si="656">R314</f>
        <v>#N/A</v>
      </c>
      <c r="S315" s="16" t="e">
        <f t="shared" si="540"/>
        <v>#N/A</v>
      </c>
      <c r="U315" s="34">
        <f t="shared" si="569"/>
        <v>26</v>
      </c>
    </row>
    <row r="316" spans="7:21" x14ac:dyDescent="0.3">
      <c r="G316" s="18">
        <f t="shared" si="566"/>
        <v>106</v>
      </c>
      <c r="H316" s="5" t="s">
        <v>579</v>
      </c>
      <c r="I316" s="33" t="e">
        <f>IF('Model 2'!$B$168="C",$B$5*(1+'Model 2'!$B$167)^(U316-1),IF('Model 2'!$B$168="S",$B$5*(1+'Model 2'!$B$167*(U316-1)),$B$5))</f>
        <v>#N/A</v>
      </c>
      <c r="J316" s="16">
        <f t="shared" si="642"/>
        <v>0.67293831570653539</v>
      </c>
      <c r="K316" s="16">
        <f t="shared" si="642"/>
        <v>1.0198528715010069</v>
      </c>
      <c r="L316" s="16">
        <f t="shared" si="642"/>
        <v>0.95844413924195726</v>
      </c>
      <c r="M316" s="16">
        <f t="shared" si="642"/>
        <v>0.98731177731008701</v>
      </c>
      <c r="N316" s="16">
        <f t="shared" ref="N316:O316" si="657">N315</f>
        <v>1.0342794104085824</v>
      </c>
      <c r="O316" s="16">
        <f t="shared" si="657"/>
        <v>1</v>
      </c>
      <c r="P316" s="16">
        <f>IFERROR(INDEX('Model 2'!EMBLEMFac26,MATCH(H316,'Model 2'!$S$8:$S$129,0)),P315)</f>
        <v>1.4196885320146637</v>
      </c>
      <c r="Q316" s="16" t="e">
        <f>INDEX('Model 2'!EMBLEMFac9Fac18,MATCH(I316,'Model 2'!$A$133:$A$162,1),MATCH($D$4,'Model 2'!$C$132:$G$132,0))</f>
        <v>#N/A</v>
      </c>
      <c r="R316" s="16" t="e">
        <f t="shared" ref="R316" si="658">R315</f>
        <v>#N/A</v>
      </c>
      <c r="S316" s="16" t="e">
        <f t="shared" si="540"/>
        <v>#N/A</v>
      </c>
      <c r="U316" s="34">
        <f t="shared" si="569"/>
        <v>27</v>
      </c>
    </row>
    <row r="317" spans="7:21" x14ac:dyDescent="0.3">
      <c r="G317" s="18">
        <f t="shared" si="566"/>
        <v>106</v>
      </c>
      <c r="H317" s="5" t="s">
        <v>580</v>
      </c>
      <c r="I317" s="33" t="e">
        <f>IF('Model 2'!$B$168="C",$B$5*(1+'Model 2'!$B$167)^(U317-1),IF('Model 2'!$B$168="S",$B$5*(1+'Model 2'!$B$167*(U317-1)),$B$5))</f>
        <v>#N/A</v>
      </c>
      <c r="J317" s="16">
        <f t="shared" si="642"/>
        <v>0.67293831570653539</v>
      </c>
      <c r="K317" s="16">
        <f t="shared" si="642"/>
        <v>1.0198528715010069</v>
      </c>
      <c r="L317" s="16">
        <f t="shared" si="642"/>
        <v>0.95844413924195726</v>
      </c>
      <c r="M317" s="16">
        <f t="shared" si="642"/>
        <v>0.98731177731008701</v>
      </c>
      <c r="N317" s="16">
        <f t="shared" ref="N317:O317" si="659">N316</f>
        <v>1.0342794104085824</v>
      </c>
      <c r="O317" s="16">
        <f t="shared" si="659"/>
        <v>1</v>
      </c>
      <c r="P317" s="16">
        <f>IFERROR(INDEX('Model 2'!EMBLEMFac26,MATCH(H317,'Model 2'!$S$8:$S$129,0)),P316)</f>
        <v>1.4196885320146637</v>
      </c>
      <c r="Q317" s="16" t="e">
        <f>INDEX('Model 2'!EMBLEMFac9Fac18,MATCH(I317,'Model 2'!$A$133:$A$162,1),MATCH($D$4,'Model 2'!$C$132:$G$132,0))</f>
        <v>#N/A</v>
      </c>
      <c r="R317" s="16" t="e">
        <f t="shared" ref="R317" si="660">R316</f>
        <v>#N/A</v>
      </c>
      <c r="S317" s="16" t="e">
        <f t="shared" si="540"/>
        <v>#N/A</v>
      </c>
      <c r="U317" s="34">
        <f t="shared" si="569"/>
        <v>27</v>
      </c>
    </row>
    <row r="318" spans="7:21" x14ac:dyDescent="0.3">
      <c r="G318" s="18">
        <f t="shared" si="566"/>
        <v>106</v>
      </c>
      <c r="H318" s="5" t="s">
        <v>581</v>
      </c>
      <c r="I318" s="33" t="e">
        <f>IF('Model 2'!$B$168="C",$B$5*(1+'Model 2'!$B$167)^(U318-1),IF('Model 2'!$B$168="S",$B$5*(1+'Model 2'!$B$167*(U318-1)),$B$5))</f>
        <v>#N/A</v>
      </c>
      <c r="J318" s="16">
        <f t="shared" si="642"/>
        <v>0.67293831570653539</v>
      </c>
      <c r="K318" s="16">
        <f t="shared" si="642"/>
        <v>1.0198528715010069</v>
      </c>
      <c r="L318" s="16">
        <f t="shared" si="642"/>
        <v>0.95844413924195726</v>
      </c>
      <c r="M318" s="16">
        <f t="shared" si="642"/>
        <v>0.98731177731008701</v>
      </c>
      <c r="N318" s="16">
        <f t="shared" ref="N318:O318" si="661">N317</f>
        <v>1.0342794104085824</v>
      </c>
      <c r="O318" s="16">
        <f t="shared" si="661"/>
        <v>1</v>
      </c>
      <c r="P318" s="16">
        <f>IFERROR(INDEX('Model 2'!EMBLEMFac26,MATCH(H318,'Model 2'!$S$8:$S$129,0)),P317)</f>
        <v>1.4196885320146637</v>
      </c>
      <c r="Q318" s="16" t="e">
        <f>INDEX('Model 2'!EMBLEMFac9Fac18,MATCH(I318,'Model 2'!$A$133:$A$162,1),MATCH($D$4,'Model 2'!$C$132:$G$132,0))</f>
        <v>#N/A</v>
      </c>
      <c r="R318" s="16" t="e">
        <f t="shared" ref="R318" si="662">R317</f>
        <v>#N/A</v>
      </c>
      <c r="S318" s="16" t="e">
        <f t="shared" si="540"/>
        <v>#N/A</v>
      </c>
      <c r="U318" s="34">
        <f t="shared" si="569"/>
        <v>27</v>
      </c>
    </row>
    <row r="319" spans="7:21" x14ac:dyDescent="0.3">
      <c r="G319" s="18">
        <f t="shared" si="566"/>
        <v>106</v>
      </c>
      <c r="H319" s="5" t="s">
        <v>582</v>
      </c>
      <c r="I319" s="33" t="e">
        <f>IF('Model 2'!$B$168="C",$B$5*(1+'Model 2'!$B$167)^(U319-1),IF('Model 2'!$B$168="S",$B$5*(1+'Model 2'!$B$167*(U319-1)),$B$5))</f>
        <v>#N/A</v>
      </c>
      <c r="J319" s="16">
        <f t="shared" si="642"/>
        <v>0.67293831570653539</v>
      </c>
      <c r="K319" s="16">
        <f t="shared" si="642"/>
        <v>1.0198528715010069</v>
      </c>
      <c r="L319" s="16">
        <f t="shared" si="642"/>
        <v>0.95844413924195726</v>
      </c>
      <c r="M319" s="16">
        <f t="shared" si="642"/>
        <v>0.98731177731008701</v>
      </c>
      <c r="N319" s="16">
        <f t="shared" ref="N319:O319" si="663">N318</f>
        <v>1.0342794104085824</v>
      </c>
      <c r="O319" s="16">
        <f t="shared" si="663"/>
        <v>1</v>
      </c>
      <c r="P319" s="16">
        <f>IFERROR(INDEX('Model 2'!EMBLEMFac26,MATCH(H319,'Model 2'!$S$8:$S$129,0)),P318)</f>
        <v>1.4196885320146637</v>
      </c>
      <c r="Q319" s="16" t="e">
        <f>INDEX('Model 2'!EMBLEMFac9Fac18,MATCH(I319,'Model 2'!$A$133:$A$162,1),MATCH($D$4,'Model 2'!$C$132:$G$132,0))</f>
        <v>#N/A</v>
      </c>
      <c r="R319" s="16" t="e">
        <f t="shared" ref="R319" si="664">R318</f>
        <v>#N/A</v>
      </c>
      <c r="S319" s="16" t="e">
        <f t="shared" si="540"/>
        <v>#N/A</v>
      </c>
      <c r="U319" s="34">
        <f t="shared" si="569"/>
        <v>27</v>
      </c>
    </row>
    <row r="320" spans="7:21" x14ac:dyDescent="0.3">
      <c r="G320" s="18">
        <f t="shared" si="566"/>
        <v>106</v>
      </c>
      <c r="H320" s="5" t="s">
        <v>583</v>
      </c>
      <c r="I320" s="33" t="e">
        <f>IF('Model 2'!$B$168="C",$B$5*(1+'Model 2'!$B$167)^(U320-1),IF('Model 2'!$B$168="S",$B$5*(1+'Model 2'!$B$167*(U320-1)),$B$5))</f>
        <v>#N/A</v>
      </c>
      <c r="J320" s="16">
        <f t="shared" si="642"/>
        <v>0.67293831570653539</v>
      </c>
      <c r="K320" s="16">
        <f t="shared" si="642"/>
        <v>1.0198528715010069</v>
      </c>
      <c r="L320" s="16">
        <f t="shared" si="642"/>
        <v>0.95844413924195726</v>
      </c>
      <c r="M320" s="16">
        <f t="shared" si="642"/>
        <v>0.98731177731008701</v>
      </c>
      <c r="N320" s="16">
        <f t="shared" ref="N320:O320" si="665">N319</f>
        <v>1.0342794104085824</v>
      </c>
      <c r="O320" s="16">
        <f t="shared" si="665"/>
        <v>1</v>
      </c>
      <c r="P320" s="16">
        <f>IFERROR(INDEX('Model 2'!EMBLEMFac26,MATCH(H320,'Model 2'!$S$8:$S$129,0)),P319)</f>
        <v>1.4196885320146637</v>
      </c>
      <c r="Q320" s="16" t="e">
        <f>INDEX('Model 2'!EMBLEMFac9Fac18,MATCH(I320,'Model 2'!$A$133:$A$162,1),MATCH($D$4,'Model 2'!$C$132:$G$132,0))</f>
        <v>#N/A</v>
      </c>
      <c r="R320" s="16" t="e">
        <f t="shared" ref="R320" si="666">R319</f>
        <v>#N/A</v>
      </c>
      <c r="S320" s="16" t="e">
        <f t="shared" si="540"/>
        <v>#N/A</v>
      </c>
      <c r="U320" s="34">
        <f t="shared" si="569"/>
        <v>27</v>
      </c>
    </row>
    <row r="321" spans="7:21" x14ac:dyDescent="0.3">
      <c r="G321" s="18">
        <f t="shared" si="566"/>
        <v>106</v>
      </c>
      <c r="H321" s="5" t="s">
        <v>584</v>
      </c>
      <c r="I321" s="33" t="e">
        <f>IF('Model 2'!$B$168="C",$B$5*(1+'Model 2'!$B$167)^(U321-1),IF('Model 2'!$B$168="S",$B$5*(1+'Model 2'!$B$167*(U321-1)),$B$5))</f>
        <v>#N/A</v>
      </c>
      <c r="J321" s="16">
        <f t="shared" si="642"/>
        <v>0.67293831570653539</v>
      </c>
      <c r="K321" s="16">
        <f t="shared" si="642"/>
        <v>1.0198528715010069</v>
      </c>
      <c r="L321" s="16">
        <f t="shared" si="642"/>
        <v>0.95844413924195726</v>
      </c>
      <c r="M321" s="16">
        <f t="shared" si="642"/>
        <v>0.98731177731008701</v>
      </c>
      <c r="N321" s="16">
        <f t="shared" ref="N321:O321" si="667">N320</f>
        <v>1.0342794104085824</v>
      </c>
      <c r="O321" s="16">
        <f t="shared" si="667"/>
        <v>1</v>
      </c>
      <c r="P321" s="16">
        <f>IFERROR(INDEX('Model 2'!EMBLEMFac26,MATCH(H321,'Model 2'!$S$8:$S$129,0)),P320)</f>
        <v>1.4196885320146637</v>
      </c>
      <c r="Q321" s="16" t="e">
        <f>INDEX('Model 2'!EMBLEMFac9Fac18,MATCH(I321,'Model 2'!$A$133:$A$162,1),MATCH($D$4,'Model 2'!$C$132:$G$132,0))</f>
        <v>#N/A</v>
      </c>
      <c r="R321" s="16" t="e">
        <f t="shared" ref="R321" si="668">R320</f>
        <v>#N/A</v>
      </c>
      <c r="S321" s="16" t="e">
        <f t="shared" si="540"/>
        <v>#N/A</v>
      </c>
      <c r="U321" s="34">
        <f t="shared" si="569"/>
        <v>27</v>
      </c>
    </row>
    <row r="322" spans="7:21" x14ac:dyDescent="0.3">
      <c r="G322" s="18">
        <f t="shared" si="566"/>
        <v>106</v>
      </c>
      <c r="H322" s="5" t="s">
        <v>585</v>
      </c>
      <c r="I322" s="33" t="e">
        <f>IF('Model 2'!$B$168="C",$B$5*(1+'Model 2'!$B$167)^(U322-1),IF('Model 2'!$B$168="S",$B$5*(1+'Model 2'!$B$167*(U322-1)),$B$5))</f>
        <v>#N/A</v>
      </c>
      <c r="J322" s="16">
        <f t="shared" si="642"/>
        <v>0.67293831570653539</v>
      </c>
      <c r="K322" s="16">
        <f t="shared" si="642"/>
        <v>1.0198528715010069</v>
      </c>
      <c r="L322" s="16">
        <f t="shared" si="642"/>
        <v>0.95844413924195726</v>
      </c>
      <c r="M322" s="16">
        <f t="shared" si="642"/>
        <v>0.98731177731008701</v>
      </c>
      <c r="N322" s="16">
        <f t="shared" ref="N322:O322" si="669">N321</f>
        <v>1.0342794104085824</v>
      </c>
      <c r="O322" s="16">
        <f t="shared" si="669"/>
        <v>1</v>
      </c>
      <c r="P322" s="16">
        <f>IFERROR(INDEX('Model 2'!EMBLEMFac26,MATCH(H322,'Model 2'!$S$8:$S$129,0)),P321)</f>
        <v>1.4196885320146637</v>
      </c>
      <c r="Q322" s="16" t="e">
        <f>INDEX('Model 2'!EMBLEMFac9Fac18,MATCH(I322,'Model 2'!$A$133:$A$162,1),MATCH($D$4,'Model 2'!$C$132:$G$132,0))</f>
        <v>#N/A</v>
      </c>
      <c r="R322" s="16" t="e">
        <f t="shared" ref="R322" si="670">R321</f>
        <v>#N/A</v>
      </c>
      <c r="S322" s="16" t="e">
        <f t="shared" si="540"/>
        <v>#N/A</v>
      </c>
      <c r="U322" s="34">
        <f t="shared" si="569"/>
        <v>27</v>
      </c>
    </row>
    <row r="323" spans="7:21" x14ac:dyDescent="0.3">
      <c r="G323" s="18">
        <f t="shared" si="566"/>
        <v>106</v>
      </c>
      <c r="H323" s="5" t="s">
        <v>586</v>
      </c>
      <c r="I323" s="33" t="e">
        <f>IF('Model 2'!$B$168="C",$B$5*(1+'Model 2'!$B$167)^(U323-1),IF('Model 2'!$B$168="S",$B$5*(1+'Model 2'!$B$167*(U323-1)),$B$5))</f>
        <v>#N/A</v>
      </c>
      <c r="J323" s="16">
        <f t="shared" si="642"/>
        <v>0.67293831570653539</v>
      </c>
      <c r="K323" s="16">
        <f t="shared" si="642"/>
        <v>1.0198528715010069</v>
      </c>
      <c r="L323" s="16">
        <f t="shared" si="642"/>
        <v>0.95844413924195726</v>
      </c>
      <c r="M323" s="16">
        <f t="shared" si="642"/>
        <v>0.98731177731008701</v>
      </c>
      <c r="N323" s="16">
        <f t="shared" ref="N323:O323" si="671">N322</f>
        <v>1.0342794104085824</v>
      </c>
      <c r="O323" s="16">
        <f t="shared" si="671"/>
        <v>1</v>
      </c>
      <c r="P323" s="16">
        <f>IFERROR(INDEX('Model 2'!EMBLEMFac26,MATCH(H323,'Model 2'!$S$8:$S$129,0)),P322)</f>
        <v>1.4196885320146637</v>
      </c>
      <c r="Q323" s="16" t="e">
        <f>INDEX('Model 2'!EMBLEMFac9Fac18,MATCH(I323,'Model 2'!$A$133:$A$162,1),MATCH($D$4,'Model 2'!$C$132:$G$132,0))</f>
        <v>#N/A</v>
      </c>
      <c r="R323" s="16" t="e">
        <f t="shared" ref="R323" si="672">R322</f>
        <v>#N/A</v>
      </c>
      <c r="S323" s="16" t="e">
        <f t="shared" si="540"/>
        <v>#N/A</v>
      </c>
      <c r="U323" s="34">
        <f t="shared" si="569"/>
        <v>27</v>
      </c>
    </row>
    <row r="324" spans="7:21" x14ac:dyDescent="0.3">
      <c r="G324" s="18">
        <f t="shared" si="566"/>
        <v>106</v>
      </c>
      <c r="H324" s="5" t="s">
        <v>587</v>
      </c>
      <c r="I324" s="33" t="e">
        <f>IF('Model 2'!$B$168="C",$B$5*(1+'Model 2'!$B$167)^(U324-1),IF('Model 2'!$B$168="S",$B$5*(1+'Model 2'!$B$167*(U324-1)),$B$5))</f>
        <v>#N/A</v>
      </c>
      <c r="J324" s="16">
        <f t="shared" si="642"/>
        <v>0.67293831570653539</v>
      </c>
      <c r="K324" s="16">
        <f t="shared" si="642"/>
        <v>1.0198528715010069</v>
      </c>
      <c r="L324" s="16">
        <f t="shared" si="642"/>
        <v>0.95844413924195726</v>
      </c>
      <c r="M324" s="16">
        <f t="shared" si="642"/>
        <v>0.98731177731008701</v>
      </c>
      <c r="N324" s="16">
        <f t="shared" ref="N324:O324" si="673">N323</f>
        <v>1.0342794104085824</v>
      </c>
      <c r="O324" s="16">
        <f t="shared" si="673"/>
        <v>1</v>
      </c>
      <c r="P324" s="16">
        <f>IFERROR(INDEX('Model 2'!EMBLEMFac26,MATCH(H324,'Model 2'!$S$8:$S$129,0)),P323)</f>
        <v>1.4196885320146637</v>
      </c>
      <c r="Q324" s="16" t="e">
        <f>INDEX('Model 2'!EMBLEMFac9Fac18,MATCH(I324,'Model 2'!$A$133:$A$162,1),MATCH($D$4,'Model 2'!$C$132:$G$132,0))</f>
        <v>#N/A</v>
      </c>
      <c r="R324" s="16" t="e">
        <f t="shared" ref="R324" si="674">R323</f>
        <v>#N/A</v>
      </c>
      <c r="S324" s="16" t="e">
        <f t="shared" ref="S324:S363" si="675">MIN(1,PRODUCT(J324:R324))</f>
        <v>#N/A</v>
      </c>
      <c r="U324" s="34">
        <f t="shared" si="569"/>
        <v>27</v>
      </c>
    </row>
    <row r="325" spans="7:21" x14ac:dyDescent="0.3">
      <c r="G325" s="18">
        <f t="shared" si="566"/>
        <v>106</v>
      </c>
      <c r="H325" s="5" t="s">
        <v>588</v>
      </c>
      <c r="I325" s="33" t="e">
        <f>IF('Model 2'!$B$168="C",$B$5*(1+'Model 2'!$B$167)^(U325-1),IF('Model 2'!$B$168="S",$B$5*(1+'Model 2'!$B$167*(U325-1)),$B$5))</f>
        <v>#N/A</v>
      </c>
      <c r="J325" s="16">
        <f t="shared" ref="J325:M340" si="676">J324</f>
        <v>0.67293831570653539</v>
      </c>
      <c r="K325" s="16">
        <f t="shared" si="676"/>
        <v>1.0198528715010069</v>
      </c>
      <c r="L325" s="16">
        <f t="shared" si="676"/>
        <v>0.95844413924195726</v>
      </c>
      <c r="M325" s="16">
        <f t="shared" si="676"/>
        <v>0.98731177731008701</v>
      </c>
      <c r="N325" s="16">
        <f t="shared" ref="N325:O325" si="677">N324</f>
        <v>1.0342794104085824</v>
      </c>
      <c r="O325" s="16">
        <f t="shared" si="677"/>
        <v>1</v>
      </c>
      <c r="P325" s="16">
        <f>IFERROR(INDEX('Model 2'!EMBLEMFac26,MATCH(H325,'Model 2'!$S$8:$S$129,0)),P324)</f>
        <v>1.4196885320146637</v>
      </c>
      <c r="Q325" s="16" t="e">
        <f>INDEX('Model 2'!EMBLEMFac9Fac18,MATCH(I325,'Model 2'!$A$133:$A$162,1),MATCH($D$4,'Model 2'!$C$132:$G$132,0))</f>
        <v>#N/A</v>
      </c>
      <c r="R325" s="16" t="e">
        <f t="shared" ref="R325" si="678">R324</f>
        <v>#N/A</v>
      </c>
      <c r="S325" s="16" t="e">
        <f t="shared" si="675"/>
        <v>#N/A</v>
      </c>
      <c r="U325" s="34">
        <f t="shared" si="569"/>
        <v>27</v>
      </c>
    </row>
    <row r="326" spans="7:21" x14ac:dyDescent="0.3">
      <c r="G326" s="18">
        <f t="shared" si="566"/>
        <v>106</v>
      </c>
      <c r="H326" s="5" t="s">
        <v>589</v>
      </c>
      <c r="I326" s="33" t="e">
        <f>IF('Model 2'!$B$168="C",$B$5*(1+'Model 2'!$B$167)^(U326-1),IF('Model 2'!$B$168="S",$B$5*(1+'Model 2'!$B$167*(U326-1)),$B$5))</f>
        <v>#N/A</v>
      </c>
      <c r="J326" s="16">
        <f t="shared" si="676"/>
        <v>0.67293831570653539</v>
      </c>
      <c r="K326" s="16">
        <f t="shared" si="676"/>
        <v>1.0198528715010069</v>
      </c>
      <c r="L326" s="16">
        <f t="shared" si="676"/>
        <v>0.95844413924195726</v>
      </c>
      <c r="M326" s="16">
        <f t="shared" si="676"/>
        <v>0.98731177731008701</v>
      </c>
      <c r="N326" s="16">
        <f t="shared" ref="N326:O326" si="679">N325</f>
        <v>1.0342794104085824</v>
      </c>
      <c r="O326" s="16">
        <f t="shared" si="679"/>
        <v>1</v>
      </c>
      <c r="P326" s="16">
        <f>IFERROR(INDEX('Model 2'!EMBLEMFac26,MATCH(H326,'Model 2'!$S$8:$S$129,0)),P325)</f>
        <v>1.4196885320146637</v>
      </c>
      <c r="Q326" s="16" t="e">
        <f>INDEX('Model 2'!EMBLEMFac9Fac18,MATCH(I326,'Model 2'!$A$133:$A$162,1),MATCH($D$4,'Model 2'!$C$132:$G$132,0))</f>
        <v>#N/A</v>
      </c>
      <c r="R326" s="16" t="e">
        <f t="shared" ref="R326" si="680">R325</f>
        <v>#N/A</v>
      </c>
      <c r="S326" s="16" t="e">
        <f t="shared" si="675"/>
        <v>#N/A</v>
      </c>
      <c r="U326" s="34">
        <f t="shared" si="569"/>
        <v>27</v>
      </c>
    </row>
    <row r="327" spans="7:21" x14ac:dyDescent="0.3">
      <c r="G327" s="18">
        <f t="shared" si="566"/>
        <v>106</v>
      </c>
      <c r="H327" s="5" t="s">
        <v>590</v>
      </c>
      <c r="I327" s="33" t="e">
        <f>IF('Model 2'!$B$168="C",$B$5*(1+'Model 2'!$B$167)^(U327-1),IF('Model 2'!$B$168="S",$B$5*(1+'Model 2'!$B$167*(U327-1)),$B$5))</f>
        <v>#N/A</v>
      </c>
      <c r="J327" s="16">
        <f t="shared" si="676"/>
        <v>0.67293831570653539</v>
      </c>
      <c r="K327" s="16">
        <f t="shared" si="676"/>
        <v>1.0198528715010069</v>
      </c>
      <c r="L327" s="16">
        <f t="shared" si="676"/>
        <v>0.95844413924195726</v>
      </c>
      <c r="M327" s="16">
        <f t="shared" si="676"/>
        <v>0.98731177731008701</v>
      </c>
      <c r="N327" s="16">
        <f t="shared" ref="N327:O327" si="681">N326</f>
        <v>1.0342794104085824</v>
      </c>
      <c r="O327" s="16">
        <f t="shared" si="681"/>
        <v>1</v>
      </c>
      <c r="P327" s="16">
        <f>IFERROR(INDEX('Model 2'!EMBLEMFac26,MATCH(H327,'Model 2'!$S$8:$S$129,0)),P326)</f>
        <v>1.4196885320146637</v>
      </c>
      <c r="Q327" s="16" t="e">
        <f>INDEX('Model 2'!EMBLEMFac9Fac18,MATCH(I327,'Model 2'!$A$133:$A$162,1),MATCH($D$4,'Model 2'!$C$132:$G$132,0))</f>
        <v>#N/A</v>
      </c>
      <c r="R327" s="16" t="e">
        <f t="shared" ref="R327" si="682">R326</f>
        <v>#N/A</v>
      </c>
      <c r="S327" s="16" t="e">
        <f t="shared" si="675"/>
        <v>#N/A</v>
      </c>
      <c r="U327" s="34">
        <f t="shared" si="569"/>
        <v>27</v>
      </c>
    </row>
    <row r="328" spans="7:21" x14ac:dyDescent="0.3">
      <c r="G328" s="18">
        <f t="shared" si="566"/>
        <v>107</v>
      </c>
      <c r="H328" s="5" t="s">
        <v>591</v>
      </c>
      <c r="I328" s="33" t="e">
        <f>IF('Model 2'!$B$168="C",$B$5*(1+'Model 2'!$B$167)^(U328-1),IF('Model 2'!$B$168="S",$B$5*(1+'Model 2'!$B$167*(U328-1)),$B$5))</f>
        <v>#N/A</v>
      </c>
      <c r="J328" s="16">
        <f t="shared" si="676"/>
        <v>0.67293831570653539</v>
      </c>
      <c r="K328" s="16">
        <f t="shared" si="676"/>
        <v>1.0198528715010069</v>
      </c>
      <c r="L328" s="16">
        <f t="shared" si="676"/>
        <v>0.95844413924195726</v>
      </c>
      <c r="M328" s="16">
        <f t="shared" si="676"/>
        <v>0.98731177731008701</v>
      </c>
      <c r="N328" s="16">
        <f t="shared" ref="N328:O328" si="683">N327</f>
        <v>1.0342794104085824</v>
      </c>
      <c r="O328" s="16">
        <f t="shared" si="683"/>
        <v>1</v>
      </c>
      <c r="P328" s="16">
        <f>IFERROR(INDEX('Model 2'!EMBLEMFac26,MATCH(H328,'Model 2'!$S$8:$S$129,0)),P327)</f>
        <v>1.4196885320146637</v>
      </c>
      <c r="Q328" s="16" t="e">
        <f>INDEX('Model 2'!EMBLEMFac9Fac18,MATCH(I328,'Model 2'!$A$133:$A$162,1),MATCH($D$4,'Model 2'!$C$132:$G$132,0))</f>
        <v>#N/A</v>
      </c>
      <c r="R328" s="16" t="e">
        <f t="shared" ref="R328" si="684">R327</f>
        <v>#N/A</v>
      </c>
      <c r="S328" s="16" t="e">
        <f t="shared" si="675"/>
        <v>#N/A</v>
      </c>
      <c r="U328" s="34">
        <f t="shared" si="569"/>
        <v>28</v>
      </c>
    </row>
    <row r="329" spans="7:21" x14ac:dyDescent="0.3">
      <c r="G329" s="18">
        <f t="shared" si="566"/>
        <v>107</v>
      </c>
      <c r="H329" s="5" t="s">
        <v>592</v>
      </c>
      <c r="I329" s="33" t="e">
        <f>IF('Model 2'!$B$168="C",$B$5*(1+'Model 2'!$B$167)^(U329-1),IF('Model 2'!$B$168="S",$B$5*(1+'Model 2'!$B$167*(U329-1)),$B$5))</f>
        <v>#N/A</v>
      </c>
      <c r="J329" s="16">
        <f t="shared" si="676"/>
        <v>0.67293831570653539</v>
      </c>
      <c r="K329" s="16">
        <f t="shared" si="676"/>
        <v>1.0198528715010069</v>
      </c>
      <c r="L329" s="16">
        <f t="shared" si="676"/>
        <v>0.95844413924195726</v>
      </c>
      <c r="M329" s="16">
        <f t="shared" si="676"/>
        <v>0.98731177731008701</v>
      </c>
      <c r="N329" s="16">
        <f t="shared" ref="N329:O329" si="685">N328</f>
        <v>1.0342794104085824</v>
      </c>
      <c r="O329" s="16">
        <f t="shared" si="685"/>
        <v>1</v>
      </c>
      <c r="P329" s="16">
        <f>IFERROR(INDEX('Model 2'!EMBLEMFac26,MATCH(H329,'Model 2'!$S$8:$S$129,0)),P328)</f>
        <v>1.4196885320146637</v>
      </c>
      <c r="Q329" s="16" t="e">
        <f>INDEX('Model 2'!EMBLEMFac9Fac18,MATCH(I329,'Model 2'!$A$133:$A$162,1),MATCH($D$4,'Model 2'!$C$132:$G$132,0))</f>
        <v>#N/A</v>
      </c>
      <c r="R329" s="16" t="e">
        <f t="shared" ref="R329" si="686">R328</f>
        <v>#N/A</v>
      </c>
      <c r="S329" s="16" t="e">
        <f t="shared" si="675"/>
        <v>#N/A</v>
      </c>
      <c r="U329" s="34">
        <f t="shared" si="569"/>
        <v>28</v>
      </c>
    </row>
    <row r="330" spans="7:21" x14ac:dyDescent="0.3">
      <c r="G330" s="18">
        <f t="shared" si="566"/>
        <v>107</v>
      </c>
      <c r="H330" s="5" t="s">
        <v>593</v>
      </c>
      <c r="I330" s="33" t="e">
        <f>IF('Model 2'!$B$168="C",$B$5*(1+'Model 2'!$B$167)^(U330-1),IF('Model 2'!$B$168="S",$B$5*(1+'Model 2'!$B$167*(U330-1)),$B$5))</f>
        <v>#N/A</v>
      </c>
      <c r="J330" s="16">
        <f t="shared" si="676"/>
        <v>0.67293831570653539</v>
      </c>
      <c r="K330" s="16">
        <f t="shared" si="676"/>
        <v>1.0198528715010069</v>
      </c>
      <c r="L330" s="16">
        <f t="shared" si="676"/>
        <v>0.95844413924195726</v>
      </c>
      <c r="M330" s="16">
        <f t="shared" si="676"/>
        <v>0.98731177731008701</v>
      </c>
      <c r="N330" s="16">
        <f t="shared" ref="N330:O330" si="687">N329</f>
        <v>1.0342794104085824</v>
      </c>
      <c r="O330" s="16">
        <f t="shared" si="687"/>
        <v>1</v>
      </c>
      <c r="P330" s="16">
        <f>IFERROR(INDEX('Model 2'!EMBLEMFac26,MATCH(H330,'Model 2'!$S$8:$S$129,0)),P329)</f>
        <v>1.4196885320146637</v>
      </c>
      <c r="Q330" s="16" t="e">
        <f>INDEX('Model 2'!EMBLEMFac9Fac18,MATCH(I330,'Model 2'!$A$133:$A$162,1),MATCH($D$4,'Model 2'!$C$132:$G$132,0))</f>
        <v>#N/A</v>
      </c>
      <c r="R330" s="16" t="e">
        <f t="shared" ref="R330" si="688">R329</f>
        <v>#N/A</v>
      </c>
      <c r="S330" s="16" t="e">
        <f t="shared" si="675"/>
        <v>#N/A</v>
      </c>
      <c r="U330" s="34">
        <f t="shared" si="569"/>
        <v>28</v>
      </c>
    </row>
    <row r="331" spans="7:21" x14ac:dyDescent="0.3">
      <c r="G331" s="18">
        <f t="shared" si="566"/>
        <v>107</v>
      </c>
      <c r="H331" s="5" t="s">
        <v>594</v>
      </c>
      <c r="I331" s="33" t="e">
        <f>IF('Model 2'!$B$168="C",$B$5*(1+'Model 2'!$B$167)^(U331-1),IF('Model 2'!$B$168="S",$B$5*(1+'Model 2'!$B$167*(U331-1)),$B$5))</f>
        <v>#N/A</v>
      </c>
      <c r="J331" s="16">
        <f t="shared" si="676"/>
        <v>0.67293831570653539</v>
      </c>
      <c r="K331" s="16">
        <f t="shared" si="676"/>
        <v>1.0198528715010069</v>
      </c>
      <c r="L331" s="16">
        <f t="shared" si="676"/>
        <v>0.95844413924195726</v>
      </c>
      <c r="M331" s="16">
        <f t="shared" si="676"/>
        <v>0.98731177731008701</v>
      </c>
      <c r="N331" s="16">
        <f t="shared" ref="N331:O331" si="689">N330</f>
        <v>1.0342794104085824</v>
      </c>
      <c r="O331" s="16">
        <f t="shared" si="689"/>
        <v>1</v>
      </c>
      <c r="P331" s="16">
        <f>IFERROR(INDEX('Model 2'!EMBLEMFac26,MATCH(H331,'Model 2'!$S$8:$S$129,0)),P330)</f>
        <v>1.4196885320146637</v>
      </c>
      <c r="Q331" s="16" t="e">
        <f>INDEX('Model 2'!EMBLEMFac9Fac18,MATCH(I331,'Model 2'!$A$133:$A$162,1),MATCH($D$4,'Model 2'!$C$132:$G$132,0))</f>
        <v>#N/A</v>
      </c>
      <c r="R331" s="16" t="e">
        <f t="shared" ref="R331" si="690">R330</f>
        <v>#N/A</v>
      </c>
      <c r="S331" s="16" t="e">
        <f t="shared" si="675"/>
        <v>#N/A</v>
      </c>
      <c r="U331" s="34">
        <f t="shared" si="569"/>
        <v>28</v>
      </c>
    </row>
    <row r="332" spans="7:21" x14ac:dyDescent="0.3">
      <c r="G332" s="18">
        <f t="shared" si="566"/>
        <v>107</v>
      </c>
      <c r="H332" s="5" t="s">
        <v>595</v>
      </c>
      <c r="I332" s="33" t="e">
        <f>IF('Model 2'!$B$168="C",$B$5*(1+'Model 2'!$B$167)^(U332-1),IF('Model 2'!$B$168="S",$B$5*(1+'Model 2'!$B$167*(U332-1)),$B$5))</f>
        <v>#N/A</v>
      </c>
      <c r="J332" s="16">
        <f t="shared" si="676"/>
        <v>0.67293831570653539</v>
      </c>
      <c r="K332" s="16">
        <f t="shared" si="676"/>
        <v>1.0198528715010069</v>
      </c>
      <c r="L332" s="16">
        <f t="shared" si="676"/>
        <v>0.95844413924195726</v>
      </c>
      <c r="M332" s="16">
        <f t="shared" si="676"/>
        <v>0.98731177731008701</v>
      </c>
      <c r="N332" s="16">
        <f t="shared" ref="N332:O332" si="691">N331</f>
        <v>1.0342794104085824</v>
      </c>
      <c r="O332" s="16">
        <f t="shared" si="691"/>
        <v>1</v>
      </c>
      <c r="P332" s="16">
        <f>IFERROR(INDEX('Model 2'!EMBLEMFac26,MATCH(H332,'Model 2'!$S$8:$S$129,0)),P331)</f>
        <v>1.4196885320146637</v>
      </c>
      <c r="Q332" s="16" t="e">
        <f>INDEX('Model 2'!EMBLEMFac9Fac18,MATCH(I332,'Model 2'!$A$133:$A$162,1),MATCH($D$4,'Model 2'!$C$132:$G$132,0))</f>
        <v>#N/A</v>
      </c>
      <c r="R332" s="16" t="e">
        <f t="shared" ref="R332" si="692">R331</f>
        <v>#N/A</v>
      </c>
      <c r="S332" s="16" t="e">
        <f t="shared" si="675"/>
        <v>#N/A</v>
      </c>
      <c r="U332" s="34">
        <f t="shared" si="569"/>
        <v>28</v>
      </c>
    </row>
    <row r="333" spans="7:21" x14ac:dyDescent="0.3">
      <c r="G333" s="18">
        <f t="shared" si="566"/>
        <v>107</v>
      </c>
      <c r="H333" s="5" t="s">
        <v>596</v>
      </c>
      <c r="I333" s="33" t="e">
        <f>IF('Model 2'!$B$168="C",$B$5*(1+'Model 2'!$B$167)^(U333-1),IF('Model 2'!$B$168="S",$B$5*(1+'Model 2'!$B$167*(U333-1)),$B$5))</f>
        <v>#N/A</v>
      </c>
      <c r="J333" s="16">
        <f t="shared" si="676"/>
        <v>0.67293831570653539</v>
      </c>
      <c r="K333" s="16">
        <f t="shared" si="676"/>
        <v>1.0198528715010069</v>
      </c>
      <c r="L333" s="16">
        <f t="shared" si="676"/>
        <v>0.95844413924195726</v>
      </c>
      <c r="M333" s="16">
        <f t="shared" si="676"/>
        <v>0.98731177731008701</v>
      </c>
      <c r="N333" s="16">
        <f t="shared" ref="N333:O333" si="693">N332</f>
        <v>1.0342794104085824</v>
      </c>
      <c r="O333" s="16">
        <f t="shared" si="693"/>
        <v>1</v>
      </c>
      <c r="P333" s="16">
        <f>IFERROR(INDEX('Model 2'!EMBLEMFac26,MATCH(H333,'Model 2'!$S$8:$S$129,0)),P332)</f>
        <v>1.4196885320146637</v>
      </c>
      <c r="Q333" s="16" t="e">
        <f>INDEX('Model 2'!EMBLEMFac9Fac18,MATCH(I333,'Model 2'!$A$133:$A$162,1),MATCH($D$4,'Model 2'!$C$132:$G$132,0))</f>
        <v>#N/A</v>
      </c>
      <c r="R333" s="16" t="e">
        <f t="shared" ref="R333" si="694">R332</f>
        <v>#N/A</v>
      </c>
      <c r="S333" s="16" t="e">
        <f t="shared" si="675"/>
        <v>#N/A</v>
      </c>
      <c r="U333" s="34">
        <f t="shared" si="569"/>
        <v>28</v>
      </c>
    </row>
    <row r="334" spans="7:21" x14ac:dyDescent="0.3">
      <c r="G334" s="18">
        <f t="shared" si="566"/>
        <v>107</v>
      </c>
      <c r="H334" s="5" t="s">
        <v>597</v>
      </c>
      <c r="I334" s="33" t="e">
        <f>IF('Model 2'!$B$168="C",$B$5*(1+'Model 2'!$B$167)^(U334-1),IF('Model 2'!$B$168="S",$B$5*(1+'Model 2'!$B$167*(U334-1)),$B$5))</f>
        <v>#N/A</v>
      </c>
      <c r="J334" s="16">
        <f t="shared" si="676"/>
        <v>0.67293831570653539</v>
      </c>
      <c r="K334" s="16">
        <f t="shared" si="676"/>
        <v>1.0198528715010069</v>
      </c>
      <c r="L334" s="16">
        <f t="shared" si="676"/>
        <v>0.95844413924195726</v>
      </c>
      <c r="M334" s="16">
        <f t="shared" si="676"/>
        <v>0.98731177731008701</v>
      </c>
      <c r="N334" s="16">
        <f t="shared" ref="N334:O334" si="695">N333</f>
        <v>1.0342794104085824</v>
      </c>
      <c r="O334" s="16">
        <f t="shared" si="695"/>
        <v>1</v>
      </c>
      <c r="P334" s="16">
        <f>IFERROR(INDEX('Model 2'!EMBLEMFac26,MATCH(H334,'Model 2'!$S$8:$S$129,0)),P333)</f>
        <v>1.4196885320146637</v>
      </c>
      <c r="Q334" s="16" t="e">
        <f>INDEX('Model 2'!EMBLEMFac9Fac18,MATCH(I334,'Model 2'!$A$133:$A$162,1),MATCH($D$4,'Model 2'!$C$132:$G$132,0))</f>
        <v>#N/A</v>
      </c>
      <c r="R334" s="16" t="e">
        <f t="shared" ref="R334" si="696">R333</f>
        <v>#N/A</v>
      </c>
      <c r="S334" s="16" t="e">
        <f t="shared" si="675"/>
        <v>#N/A</v>
      </c>
      <c r="U334" s="34">
        <f t="shared" si="569"/>
        <v>28</v>
      </c>
    </row>
    <row r="335" spans="7:21" x14ac:dyDescent="0.3">
      <c r="G335" s="18">
        <f t="shared" si="566"/>
        <v>107</v>
      </c>
      <c r="H335" s="5" t="s">
        <v>598</v>
      </c>
      <c r="I335" s="33" t="e">
        <f>IF('Model 2'!$B$168="C",$B$5*(1+'Model 2'!$B$167)^(U335-1),IF('Model 2'!$B$168="S",$B$5*(1+'Model 2'!$B$167*(U335-1)),$B$5))</f>
        <v>#N/A</v>
      </c>
      <c r="J335" s="16">
        <f t="shared" si="676"/>
        <v>0.67293831570653539</v>
      </c>
      <c r="K335" s="16">
        <f t="shared" si="676"/>
        <v>1.0198528715010069</v>
      </c>
      <c r="L335" s="16">
        <f t="shared" si="676"/>
        <v>0.95844413924195726</v>
      </c>
      <c r="M335" s="16">
        <f t="shared" si="676"/>
        <v>0.98731177731008701</v>
      </c>
      <c r="N335" s="16">
        <f t="shared" ref="N335:O335" si="697">N334</f>
        <v>1.0342794104085824</v>
      </c>
      <c r="O335" s="16">
        <f t="shared" si="697"/>
        <v>1</v>
      </c>
      <c r="P335" s="16">
        <f>IFERROR(INDEX('Model 2'!EMBLEMFac26,MATCH(H335,'Model 2'!$S$8:$S$129,0)),P334)</f>
        <v>1.4196885320146637</v>
      </c>
      <c r="Q335" s="16" t="e">
        <f>INDEX('Model 2'!EMBLEMFac9Fac18,MATCH(I335,'Model 2'!$A$133:$A$162,1),MATCH($D$4,'Model 2'!$C$132:$G$132,0))</f>
        <v>#N/A</v>
      </c>
      <c r="R335" s="16" t="e">
        <f t="shared" ref="R335" si="698">R334</f>
        <v>#N/A</v>
      </c>
      <c r="S335" s="16" t="e">
        <f t="shared" si="675"/>
        <v>#N/A</v>
      </c>
      <c r="U335" s="34">
        <f t="shared" si="569"/>
        <v>28</v>
      </c>
    </row>
    <row r="336" spans="7:21" x14ac:dyDescent="0.3">
      <c r="G336" s="18">
        <f t="shared" si="566"/>
        <v>107</v>
      </c>
      <c r="H336" s="5" t="s">
        <v>599</v>
      </c>
      <c r="I336" s="33" t="e">
        <f>IF('Model 2'!$B$168="C",$B$5*(1+'Model 2'!$B$167)^(U336-1),IF('Model 2'!$B$168="S",$B$5*(1+'Model 2'!$B$167*(U336-1)),$B$5))</f>
        <v>#N/A</v>
      </c>
      <c r="J336" s="16">
        <f t="shared" si="676"/>
        <v>0.67293831570653539</v>
      </c>
      <c r="K336" s="16">
        <f t="shared" si="676"/>
        <v>1.0198528715010069</v>
      </c>
      <c r="L336" s="16">
        <f t="shared" si="676"/>
        <v>0.95844413924195726</v>
      </c>
      <c r="M336" s="16">
        <f t="shared" si="676"/>
        <v>0.98731177731008701</v>
      </c>
      <c r="N336" s="16">
        <f t="shared" ref="N336:O336" si="699">N335</f>
        <v>1.0342794104085824</v>
      </c>
      <c r="O336" s="16">
        <f t="shared" si="699"/>
        <v>1</v>
      </c>
      <c r="P336" s="16">
        <f>IFERROR(INDEX('Model 2'!EMBLEMFac26,MATCH(H336,'Model 2'!$S$8:$S$129,0)),P335)</f>
        <v>1.4196885320146637</v>
      </c>
      <c r="Q336" s="16" t="e">
        <f>INDEX('Model 2'!EMBLEMFac9Fac18,MATCH(I336,'Model 2'!$A$133:$A$162,1),MATCH($D$4,'Model 2'!$C$132:$G$132,0))</f>
        <v>#N/A</v>
      </c>
      <c r="R336" s="16" t="e">
        <f t="shared" ref="R336" si="700">R335</f>
        <v>#N/A</v>
      </c>
      <c r="S336" s="16" t="e">
        <f t="shared" si="675"/>
        <v>#N/A</v>
      </c>
      <c r="U336" s="34">
        <f t="shared" si="569"/>
        <v>28</v>
      </c>
    </row>
    <row r="337" spans="7:21" x14ac:dyDescent="0.3">
      <c r="G337" s="18">
        <f t="shared" ref="G337:G363" si="701">G325+1</f>
        <v>107</v>
      </c>
      <c r="H337" s="5" t="s">
        <v>600</v>
      </c>
      <c r="I337" s="33" t="e">
        <f>IF('Model 2'!$B$168="C",$B$5*(1+'Model 2'!$B$167)^(U337-1),IF('Model 2'!$B$168="S",$B$5*(1+'Model 2'!$B$167*(U337-1)),$B$5))</f>
        <v>#N/A</v>
      </c>
      <c r="J337" s="16">
        <f t="shared" si="676"/>
        <v>0.67293831570653539</v>
      </c>
      <c r="K337" s="16">
        <f t="shared" si="676"/>
        <v>1.0198528715010069</v>
      </c>
      <c r="L337" s="16">
        <f t="shared" si="676"/>
        <v>0.95844413924195726</v>
      </c>
      <c r="M337" s="16">
        <f t="shared" si="676"/>
        <v>0.98731177731008701</v>
      </c>
      <c r="N337" s="16">
        <f t="shared" ref="N337:O337" si="702">N336</f>
        <v>1.0342794104085824</v>
      </c>
      <c r="O337" s="16">
        <f t="shared" si="702"/>
        <v>1</v>
      </c>
      <c r="P337" s="16">
        <f>IFERROR(INDEX('Model 2'!EMBLEMFac26,MATCH(H337,'Model 2'!$S$8:$S$129,0)),P336)</f>
        <v>1.4196885320146637</v>
      </c>
      <c r="Q337" s="16" t="e">
        <f>INDEX('Model 2'!EMBLEMFac9Fac18,MATCH(I337,'Model 2'!$A$133:$A$162,1),MATCH($D$4,'Model 2'!$C$132:$G$132,0))</f>
        <v>#N/A</v>
      </c>
      <c r="R337" s="16" t="e">
        <f t="shared" ref="R337" si="703">R336</f>
        <v>#N/A</v>
      </c>
      <c r="S337" s="16" t="e">
        <f t="shared" si="675"/>
        <v>#N/A</v>
      </c>
      <c r="U337" s="34">
        <f t="shared" ref="U337:U363" si="704">U325+1</f>
        <v>28</v>
      </c>
    </row>
    <row r="338" spans="7:21" x14ac:dyDescent="0.3">
      <c r="G338" s="18">
        <f t="shared" si="701"/>
        <v>107</v>
      </c>
      <c r="H338" s="5" t="s">
        <v>601</v>
      </c>
      <c r="I338" s="33" t="e">
        <f>IF('Model 2'!$B$168="C",$B$5*(1+'Model 2'!$B$167)^(U338-1),IF('Model 2'!$B$168="S",$B$5*(1+'Model 2'!$B$167*(U338-1)),$B$5))</f>
        <v>#N/A</v>
      </c>
      <c r="J338" s="16">
        <f t="shared" si="676"/>
        <v>0.67293831570653539</v>
      </c>
      <c r="K338" s="16">
        <f t="shared" si="676"/>
        <v>1.0198528715010069</v>
      </c>
      <c r="L338" s="16">
        <f t="shared" si="676"/>
        <v>0.95844413924195726</v>
      </c>
      <c r="M338" s="16">
        <f t="shared" si="676"/>
        <v>0.98731177731008701</v>
      </c>
      <c r="N338" s="16">
        <f t="shared" ref="N338:O338" si="705">N337</f>
        <v>1.0342794104085824</v>
      </c>
      <c r="O338" s="16">
        <f t="shared" si="705"/>
        <v>1</v>
      </c>
      <c r="P338" s="16">
        <f>IFERROR(INDEX('Model 2'!EMBLEMFac26,MATCH(H338,'Model 2'!$S$8:$S$129,0)),P337)</f>
        <v>1.4196885320146637</v>
      </c>
      <c r="Q338" s="16" t="e">
        <f>INDEX('Model 2'!EMBLEMFac9Fac18,MATCH(I338,'Model 2'!$A$133:$A$162,1),MATCH($D$4,'Model 2'!$C$132:$G$132,0))</f>
        <v>#N/A</v>
      </c>
      <c r="R338" s="16" t="e">
        <f t="shared" ref="R338" si="706">R337</f>
        <v>#N/A</v>
      </c>
      <c r="S338" s="16" t="e">
        <f t="shared" si="675"/>
        <v>#N/A</v>
      </c>
      <c r="U338" s="34">
        <f t="shared" si="704"/>
        <v>28</v>
      </c>
    </row>
    <row r="339" spans="7:21" x14ac:dyDescent="0.3">
      <c r="G339" s="18">
        <f t="shared" si="701"/>
        <v>107</v>
      </c>
      <c r="H339" s="5" t="s">
        <v>602</v>
      </c>
      <c r="I339" s="33" t="e">
        <f>IF('Model 2'!$B$168="C",$B$5*(1+'Model 2'!$B$167)^(U339-1),IF('Model 2'!$B$168="S",$B$5*(1+'Model 2'!$B$167*(U339-1)),$B$5))</f>
        <v>#N/A</v>
      </c>
      <c r="J339" s="16">
        <f t="shared" si="676"/>
        <v>0.67293831570653539</v>
      </c>
      <c r="K339" s="16">
        <f t="shared" si="676"/>
        <v>1.0198528715010069</v>
      </c>
      <c r="L339" s="16">
        <f t="shared" si="676"/>
        <v>0.95844413924195726</v>
      </c>
      <c r="M339" s="16">
        <f t="shared" si="676"/>
        <v>0.98731177731008701</v>
      </c>
      <c r="N339" s="16">
        <f t="shared" ref="N339:O339" si="707">N338</f>
        <v>1.0342794104085824</v>
      </c>
      <c r="O339" s="16">
        <f t="shared" si="707"/>
        <v>1</v>
      </c>
      <c r="P339" s="16">
        <f>IFERROR(INDEX('Model 2'!EMBLEMFac26,MATCH(H339,'Model 2'!$S$8:$S$129,0)),P338)</f>
        <v>1.4196885320146637</v>
      </c>
      <c r="Q339" s="16" t="e">
        <f>INDEX('Model 2'!EMBLEMFac9Fac18,MATCH(I339,'Model 2'!$A$133:$A$162,1),MATCH($D$4,'Model 2'!$C$132:$G$132,0))</f>
        <v>#N/A</v>
      </c>
      <c r="R339" s="16" t="e">
        <f t="shared" ref="R339" si="708">R338</f>
        <v>#N/A</v>
      </c>
      <c r="S339" s="16" t="e">
        <f t="shared" si="675"/>
        <v>#N/A</v>
      </c>
      <c r="U339" s="34">
        <f t="shared" si="704"/>
        <v>28</v>
      </c>
    </row>
    <row r="340" spans="7:21" x14ac:dyDescent="0.3">
      <c r="G340" s="18">
        <f t="shared" si="701"/>
        <v>108</v>
      </c>
      <c r="H340" s="5" t="s">
        <v>603</v>
      </c>
      <c r="I340" s="33" t="e">
        <f>IF('Model 2'!$B$168="C",$B$5*(1+'Model 2'!$B$167)^(U340-1),IF('Model 2'!$B$168="S",$B$5*(1+'Model 2'!$B$167*(U340-1)),$B$5))</f>
        <v>#N/A</v>
      </c>
      <c r="J340" s="16">
        <f t="shared" si="676"/>
        <v>0.67293831570653539</v>
      </c>
      <c r="K340" s="16">
        <f t="shared" si="676"/>
        <v>1.0198528715010069</v>
      </c>
      <c r="L340" s="16">
        <f t="shared" si="676"/>
        <v>0.95844413924195726</v>
      </c>
      <c r="M340" s="16">
        <f t="shared" si="676"/>
        <v>0.98731177731008701</v>
      </c>
      <c r="N340" s="16">
        <f t="shared" ref="N340:O340" si="709">N339</f>
        <v>1.0342794104085824</v>
      </c>
      <c r="O340" s="16">
        <f t="shared" si="709"/>
        <v>1</v>
      </c>
      <c r="P340" s="16">
        <f>IFERROR(INDEX('Model 2'!EMBLEMFac26,MATCH(H340,'Model 2'!$S$8:$S$129,0)),P339)</f>
        <v>1.4196885320146637</v>
      </c>
      <c r="Q340" s="16" t="e">
        <f>INDEX('Model 2'!EMBLEMFac9Fac18,MATCH(I340,'Model 2'!$A$133:$A$162,1),MATCH($D$4,'Model 2'!$C$132:$G$132,0))</f>
        <v>#N/A</v>
      </c>
      <c r="R340" s="16" t="e">
        <f t="shared" ref="R340" si="710">R339</f>
        <v>#N/A</v>
      </c>
      <c r="S340" s="16" t="e">
        <f t="shared" si="675"/>
        <v>#N/A</v>
      </c>
      <c r="U340" s="34">
        <f t="shared" si="704"/>
        <v>29</v>
      </c>
    </row>
    <row r="341" spans="7:21" x14ac:dyDescent="0.3">
      <c r="G341" s="18">
        <f t="shared" si="701"/>
        <v>108</v>
      </c>
      <c r="H341" s="5" t="s">
        <v>604</v>
      </c>
      <c r="I341" s="33" t="e">
        <f>IF('Model 2'!$B$168="C",$B$5*(1+'Model 2'!$B$167)^(U341-1),IF('Model 2'!$B$168="S",$B$5*(1+'Model 2'!$B$167*(U341-1)),$B$5))</f>
        <v>#N/A</v>
      </c>
      <c r="J341" s="16">
        <f t="shared" ref="J341:M356" si="711">J340</f>
        <v>0.67293831570653539</v>
      </c>
      <c r="K341" s="16">
        <f t="shared" si="711"/>
        <v>1.0198528715010069</v>
      </c>
      <c r="L341" s="16">
        <f t="shared" si="711"/>
        <v>0.95844413924195726</v>
      </c>
      <c r="M341" s="16">
        <f t="shared" si="711"/>
        <v>0.98731177731008701</v>
      </c>
      <c r="N341" s="16">
        <f t="shared" ref="N341:O341" si="712">N340</f>
        <v>1.0342794104085824</v>
      </c>
      <c r="O341" s="16">
        <f t="shared" si="712"/>
        <v>1</v>
      </c>
      <c r="P341" s="16">
        <f>IFERROR(INDEX('Model 2'!EMBLEMFac26,MATCH(H341,'Model 2'!$S$8:$S$129,0)),P340)</f>
        <v>1.4196885320146637</v>
      </c>
      <c r="Q341" s="16" t="e">
        <f>INDEX('Model 2'!EMBLEMFac9Fac18,MATCH(I341,'Model 2'!$A$133:$A$162,1),MATCH($D$4,'Model 2'!$C$132:$G$132,0))</f>
        <v>#N/A</v>
      </c>
      <c r="R341" s="16" t="e">
        <f t="shared" ref="R341" si="713">R340</f>
        <v>#N/A</v>
      </c>
      <c r="S341" s="16" t="e">
        <f t="shared" si="675"/>
        <v>#N/A</v>
      </c>
      <c r="U341" s="34">
        <f t="shared" si="704"/>
        <v>29</v>
      </c>
    </row>
    <row r="342" spans="7:21" x14ac:dyDescent="0.3">
      <c r="G342" s="18">
        <f t="shared" si="701"/>
        <v>108</v>
      </c>
      <c r="H342" s="5" t="s">
        <v>605</v>
      </c>
      <c r="I342" s="33" t="e">
        <f>IF('Model 2'!$B$168="C",$B$5*(1+'Model 2'!$B$167)^(U342-1),IF('Model 2'!$B$168="S",$B$5*(1+'Model 2'!$B$167*(U342-1)),$B$5))</f>
        <v>#N/A</v>
      </c>
      <c r="J342" s="16">
        <f t="shared" si="711"/>
        <v>0.67293831570653539</v>
      </c>
      <c r="K342" s="16">
        <f t="shared" si="711"/>
        <v>1.0198528715010069</v>
      </c>
      <c r="L342" s="16">
        <f t="shared" si="711"/>
        <v>0.95844413924195726</v>
      </c>
      <c r="M342" s="16">
        <f t="shared" si="711"/>
        <v>0.98731177731008701</v>
      </c>
      <c r="N342" s="16">
        <f t="shared" ref="N342:O342" si="714">N341</f>
        <v>1.0342794104085824</v>
      </c>
      <c r="O342" s="16">
        <f t="shared" si="714"/>
        <v>1</v>
      </c>
      <c r="P342" s="16">
        <f>IFERROR(INDEX('Model 2'!EMBLEMFac26,MATCH(H342,'Model 2'!$S$8:$S$129,0)),P341)</f>
        <v>1.4196885320146637</v>
      </c>
      <c r="Q342" s="16" t="e">
        <f>INDEX('Model 2'!EMBLEMFac9Fac18,MATCH(I342,'Model 2'!$A$133:$A$162,1),MATCH($D$4,'Model 2'!$C$132:$G$132,0))</f>
        <v>#N/A</v>
      </c>
      <c r="R342" s="16" t="e">
        <f t="shared" ref="R342" si="715">R341</f>
        <v>#N/A</v>
      </c>
      <c r="S342" s="16" t="e">
        <f t="shared" si="675"/>
        <v>#N/A</v>
      </c>
      <c r="U342" s="34">
        <f t="shared" si="704"/>
        <v>29</v>
      </c>
    </row>
    <row r="343" spans="7:21" x14ac:dyDescent="0.3">
      <c r="G343" s="18">
        <f t="shared" si="701"/>
        <v>108</v>
      </c>
      <c r="H343" s="5" t="s">
        <v>606</v>
      </c>
      <c r="I343" s="33" t="e">
        <f>IF('Model 2'!$B$168="C",$B$5*(1+'Model 2'!$B$167)^(U343-1),IF('Model 2'!$B$168="S",$B$5*(1+'Model 2'!$B$167*(U343-1)),$B$5))</f>
        <v>#N/A</v>
      </c>
      <c r="J343" s="16">
        <f t="shared" si="711"/>
        <v>0.67293831570653539</v>
      </c>
      <c r="K343" s="16">
        <f t="shared" si="711"/>
        <v>1.0198528715010069</v>
      </c>
      <c r="L343" s="16">
        <f t="shared" si="711"/>
        <v>0.95844413924195726</v>
      </c>
      <c r="M343" s="16">
        <f t="shared" si="711"/>
        <v>0.98731177731008701</v>
      </c>
      <c r="N343" s="16">
        <f t="shared" ref="N343:O343" si="716">N342</f>
        <v>1.0342794104085824</v>
      </c>
      <c r="O343" s="16">
        <f t="shared" si="716"/>
        <v>1</v>
      </c>
      <c r="P343" s="16">
        <f>IFERROR(INDEX('Model 2'!EMBLEMFac26,MATCH(H343,'Model 2'!$S$8:$S$129,0)),P342)</f>
        <v>1.4196885320146637</v>
      </c>
      <c r="Q343" s="16" t="e">
        <f>INDEX('Model 2'!EMBLEMFac9Fac18,MATCH(I343,'Model 2'!$A$133:$A$162,1),MATCH($D$4,'Model 2'!$C$132:$G$132,0))</f>
        <v>#N/A</v>
      </c>
      <c r="R343" s="16" t="e">
        <f t="shared" ref="R343" si="717">R342</f>
        <v>#N/A</v>
      </c>
      <c r="S343" s="16" t="e">
        <f t="shared" si="675"/>
        <v>#N/A</v>
      </c>
      <c r="U343" s="34">
        <f t="shared" si="704"/>
        <v>29</v>
      </c>
    </row>
    <row r="344" spans="7:21" x14ac:dyDescent="0.3">
      <c r="G344" s="18">
        <f t="shared" si="701"/>
        <v>108</v>
      </c>
      <c r="H344" s="5" t="s">
        <v>607</v>
      </c>
      <c r="I344" s="33" t="e">
        <f>IF('Model 2'!$B$168="C",$B$5*(1+'Model 2'!$B$167)^(U344-1),IF('Model 2'!$B$168="S",$B$5*(1+'Model 2'!$B$167*(U344-1)),$B$5))</f>
        <v>#N/A</v>
      </c>
      <c r="J344" s="16">
        <f t="shared" si="711"/>
        <v>0.67293831570653539</v>
      </c>
      <c r="K344" s="16">
        <f t="shared" si="711"/>
        <v>1.0198528715010069</v>
      </c>
      <c r="L344" s="16">
        <f t="shared" si="711"/>
        <v>0.95844413924195726</v>
      </c>
      <c r="M344" s="16">
        <f t="shared" si="711"/>
        <v>0.98731177731008701</v>
      </c>
      <c r="N344" s="16">
        <f t="shared" ref="N344:O344" si="718">N343</f>
        <v>1.0342794104085824</v>
      </c>
      <c r="O344" s="16">
        <f t="shared" si="718"/>
        <v>1</v>
      </c>
      <c r="P344" s="16">
        <f>IFERROR(INDEX('Model 2'!EMBLEMFac26,MATCH(H344,'Model 2'!$S$8:$S$129,0)),P343)</f>
        <v>1.4196885320146637</v>
      </c>
      <c r="Q344" s="16" t="e">
        <f>INDEX('Model 2'!EMBLEMFac9Fac18,MATCH(I344,'Model 2'!$A$133:$A$162,1),MATCH($D$4,'Model 2'!$C$132:$G$132,0))</f>
        <v>#N/A</v>
      </c>
      <c r="R344" s="16" t="e">
        <f t="shared" ref="R344" si="719">R343</f>
        <v>#N/A</v>
      </c>
      <c r="S344" s="16" t="e">
        <f t="shared" si="675"/>
        <v>#N/A</v>
      </c>
      <c r="U344" s="34">
        <f t="shared" si="704"/>
        <v>29</v>
      </c>
    </row>
    <row r="345" spans="7:21" x14ac:dyDescent="0.3">
      <c r="G345" s="18">
        <f t="shared" si="701"/>
        <v>108</v>
      </c>
      <c r="H345" s="5" t="s">
        <v>608</v>
      </c>
      <c r="I345" s="33" t="e">
        <f>IF('Model 2'!$B$168="C",$B$5*(1+'Model 2'!$B$167)^(U345-1),IF('Model 2'!$B$168="S",$B$5*(1+'Model 2'!$B$167*(U345-1)),$B$5))</f>
        <v>#N/A</v>
      </c>
      <c r="J345" s="16">
        <f t="shared" si="711"/>
        <v>0.67293831570653539</v>
      </c>
      <c r="K345" s="16">
        <f t="shared" si="711"/>
        <v>1.0198528715010069</v>
      </c>
      <c r="L345" s="16">
        <f t="shared" si="711"/>
        <v>0.95844413924195726</v>
      </c>
      <c r="M345" s="16">
        <f t="shared" si="711"/>
        <v>0.98731177731008701</v>
      </c>
      <c r="N345" s="16">
        <f t="shared" ref="N345:O345" si="720">N344</f>
        <v>1.0342794104085824</v>
      </c>
      <c r="O345" s="16">
        <f t="shared" si="720"/>
        <v>1</v>
      </c>
      <c r="P345" s="16">
        <f>IFERROR(INDEX('Model 2'!EMBLEMFac26,MATCH(H345,'Model 2'!$S$8:$S$129,0)),P344)</f>
        <v>1.4196885320146637</v>
      </c>
      <c r="Q345" s="16" t="e">
        <f>INDEX('Model 2'!EMBLEMFac9Fac18,MATCH(I345,'Model 2'!$A$133:$A$162,1),MATCH($D$4,'Model 2'!$C$132:$G$132,0))</f>
        <v>#N/A</v>
      </c>
      <c r="R345" s="16" t="e">
        <f t="shared" ref="R345" si="721">R344</f>
        <v>#N/A</v>
      </c>
      <c r="S345" s="16" t="e">
        <f t="shared" si="675"/>
        <v>#N/A</v>
      </c>
      <c r="U345" s="34">
        <f t="shared" si="704"/>
        <v>29</v>
      </c>
    </row>
    <row r="346" spans="7:21" x14ac:dyDescent="0.3">
      <c r="G346" s="18">
        <f t="shared" si="701"/>
        <v>108</v>
      </c>
      <c r="H346" s="5" t="s">
        <v>609</v>
      </c>
      <c r="I346" s="33" t="e">
        <f>IF('Model 2'!$B$168="C",$B$5*(1+'Model 2'!$B$167)^(U346-1),IF('Model 2'!$B$168="S",$B$5*(1+'Model 2'!$B$167*(U346-1)),$B$5))</f>
        <v>#N/A</v>
      </c>
      <c r="J346" s="16">
        <f t="shared" si="711"/>
        <v>0.67293831570653539</v>
      </c>
      <c r="K346" s="16">
        <f t="shared" si="711"/>
        <v>1.0198528715010069</v>
      </c>
      <c r="L346" s="16">
        <f t="shared" si="711"/>
        <v>0.95844413924195726</v>
      </c>
      <c r="M346" s="16">
        <f t="shared" si="711"/>
        <v>0.98731177731008701</v>
      </c>
      <c r="N346" s="16">
        <f t="shared" ref="N346:O346" si="722">N345</f>
        <v>1.0342794104085824</v>
      </c>
      <c r="O346" s="16">
        <f t="shared" si="722"/>
        <v>1</v>
      </c>
      <c r="P346" s="16">
        <f>IFERROR(INDEX('Model 2'!EMBLEMFac26,MATCH(H346,'Model 2'!$S$8:$S$129,0)),P345)</f>
        <v>1.4196885320146637</v>
      </c>
      <c r="Q346" s="16" t="e">
        <f>INDEX('Model 2'!EMBLEMFac9Fac18,MATCH(I346,'Model 2'!$A$133:$A$162,1),MATCH($D$4,'Model 2'!$C$132:$G$132,0))</f>
        <v>#N/A</v>
      </c>
      <c r="R346" s="16" t="e">
        <f t="shared" ref="R346" si="723">R345</f>
        <v>#N/A</v>
      </c>
      <c r="S346" s="16" t="e">
        <f t="shared" si="675"/>
        <v>#N/A</v>
      </c>
      <c r="U346" s="34">
        <f t="shared" si="704"/>
        <v>29</v>
      </c>
    </row>
    <row r="347" spans="7:21" x14ac:dyDescent="0.3">
      <c r="G347" s="18">
        <f t="shared" si="701"/>
        <v>108</v>
      </c>
      <c r="H347" s="5" t="s">
        <v>610</v>
      </c>
      <c r="I347" s="33" t="e">
        <f>IF('Model 2'!$B$168="C",$B$5*(1+'Model 2'!$B$167)^(U347-1),IF('Model 2'!$B$168="S",$B$5*(1+'Model 2'!$B$167*(U347-1)),$B$5))</f>
        <v>#N/A</v>
      </c>
      <c r="J347" s="16">
        <f t="shared" si="711"/>
        <v>0.67293831570653539</v>
      </c>
      <c r="K347" s="16">
        <f t="shared" si="711"/>
        <v>1.0198528715010069</v>
      </c>
      <c r="L347" s="16">
        <f t="shared" si="711"/>
        <v>0.95844413924195726</v>
      </c>
      <c r="M347" s="16">
        <f t="shared" si="711"/>
        <v>0.98731177731008701</v>
      </c>
      <c r="N347" s="16">
        <f t="shared" ref="N347:O347" si="724">N346</f>
        <v>1.0342794104085824</v>
      </c>
      <c r="O347" s="16">
        <f t="shared" si="724"/>
        <v>1</v>
      </c>
      <c r="P347" s="16">
        <f>IFERROR(INDEX('Model 2'!EMBLEMFac26,MATCH(H347,'Model 2'!$S$8:$S$129,0)),P346)</f>
        <v>1.4196885320146637</v>
      </c>
      <c r="Q347" s="16" t="e">
        <f>INDEX('Model 2'!EMBLEMFac9Fac18,MATCH(I347,'Model 2'!$A$133:$A$162,1),MATCH($D$4,'Model 2'!$C$132:$G$132,0))</f>
        <v>#N/A</v>
      </c>
      <c r="R347" s="16" t="e">
        <f t="shared" ref="R347" si="725">R346</f>
        <v>#N/A</v>
      </c>
      <c r="S347" s="16" t="e">
        <f t="shared" si="675"/>
        <v>#N/A</v>
      </c>
      <c r="U347" s="34">
        <f t="shared" si="704"/>
        <v>29</v>
      </c>
    </row>
    <row r="348" spans="7:21" x14ac:dyDescent="0.3">
      <c r="G348" s="18">
        <f t="shared" si="701"/>
        <v>108</v>
      </c>
      <c r="H348" s="5" t="s">
        <v>611</v>
      </c>
      <c r="I348" s="33" t="e">
        <f>IF('Model 2'!$B$168="C",$B$5*(1+'Model 2'!$B$167)^(U348-1),IF('Model 2'!$B$168="S",$B$5*(1+'Model 2'!$B$167*(U348-1)),$B$5))</f>
        <v>#N/A</v>
      </c>
      <c r="J348" s="16">
        <f t="shared" si="711"/>
        <v>0.67293831570653539</v>
      </c>
      <c r="K348" s="16">
        <f t="shared" si="711"/>
        <v>1.0198528715010069</v>
      </c>
      <c r="L348" s="16">
        <f t="shared" si="711"/>
        <v>0.95844413924195726</v>
      </c>
      <c r="M348" s="16">
        <f t="shared" si="711"/>
        <v>0.98731177731008701</v>
      </c>
      <c r="N348" s="16">
        <f t="shared" ref="N348:O348" si="726">N347</f>
        <v>1.0342794104085824</v>
      </c>
      <c r="O348" s="16">
        <f t="shared" si="726"/>
        <v>1</v>
      </c>
      <c r="P348" s="16">
        <f>IFERROR(INDEX('Model 2'!EMBLEMFac26,MATCH(H348,'Model 2'!$S$8:$S$129,0)),P347)</f>
        <v>1.4196885320146637</v>
      </c>
      <c r="Q348" s="16" t="e">
        <f>INDEX('Model 2'!EMBLEMFac9Fac18,MATCH(I348,'Model 2'!$A$133:$A$162,1),MATCH($D$4,'Model 2'!$C$132:$G$132,0))</f>
        <v>#N/A</v>
      </c>
      <c r="R348" s="16" t="e">
        <f t="shared" ref="R348" si="727">R347</f>
        <v>#N/A</v>
      </c>
      <c r="S348" s="16" t="e">
        <f t="shared" si="675"/>
        <v>#N/A</v>
      </c>
      <c r="U348" s="34">
        <f t="shared" si="704"/>
        <v>29</v>
      </c>
    </row>
    <row r="349" spans="7:21" x14ac:dyDescent="0.3">
      <c r="G349" s="18">
        <f t="shared" si="701"/>
        <v>108</v>
      </c>
      <c r="H349" s="5" t="s">
        <v>612</v>
      </c>
      <c r="I349" s="33" t="e">
        <f>IF('Model 2'!$B$168="C",$B$5*(1+'Model 2'!$B$167)^(U349-1),IF('Model 2'!$B$168="S",$B$5*(1+'Model 2'!$B$167*(U349-1)),$B$5))</f>
        <v>#N/A</v>
      </c>
      <c r="J349" s="16">
        <f t="shared" si="711"/>
        <v>0.67293831570653539</v>
      </c>
      <c r="K349" s="16">
        <f t="shared" si="711"/>
        <v>1.0198528715010069</v>
      </c>
      <c r="L349" s="16">
        <f t="shared" si="711"/>
        <v>0.95844413924195726</v>
      </c>
      <c r="M349" s="16">
        <f t="shared" si="711"/>
        <v>0.98731177731008701</v>
      </c>
      <c r="N349" s="16">
        <f t="shared" ref="N349:O349" si="728">N348</f>
        <v>1.0342794104085824</v>
      </c>
      <c r="O349" s="16">
        <f t="shared" si="728"/>
        <v>1</v>
      </c>
      <c r="P349" s="16">
        <f>IFERROR(INDEX('Model 2'!EMBLEMFac26,MATCH(H349,'Model 2'!$S$8:$S$129,0)),P348)</f>
        <v>1.4196885320146637</v>
      </c>
      <c r="Q349" s="16" t="e">
        <f>INDEX('Model 2'!EMBLEMFac9Fac18,MATCH(I349,'Model 2'!$A$133:$A$162,1),MATCH($D$4,'Model 2'!$C$132:$G$132,0))</f>
        <v>#N/A</v>
      </c>
      <c r="R349" s="16" t="e">
        <f t="shared" ref="R349" si="729">R348</f>
        <v>#N/A</v>
      </c>
      <c r="S349" s="16" t="e">
        <f t="shared" si="675"/>
        <v>#N/A</v>
      </c>
      <c r="U349" s="34">
        <f t="shared" si="704"/>
        <v>29</v>
      </c>
    </row>
    <row r="350" spans="7:21" x14ac:dyDescent="0.3">
      <c r="G350" s="18">
        <f t="shared" si="701"/>
        <v>108</v>
      </c>
      <c r="H350" s="5" t="s">
        <v>613</v>
      </c>
      <c r="I350" s="33" t="e">
        <f>IF('Model 2'!$B$168="C",$B$5*(1+'Model 2'!$B$167)^(U350-1),IF('Model 2'!$B$168="S",$B$5*(1+'Model 2'!$B$167*(U350-1)),$B$5))</f>
        <v>#N/A</v>
      </c>
      <c r="J350" s="16">
        <f t="shared" si="711"/>
        <v>0.67293831570653539</v>
      </c>
      <c r="K350" s="16">
        <f t="shared" si="711"/>
        <v>1.0198528715010069</v>
      </c>
      <c r="L350" s="16">
        <f t="shared" si="711"/>
        <v>0.95844413924195726</v>
      </c>
      <c r="M350" s="16">
        <f t="shared" si="711"/>
        <v>0.98731177731008701</v>
      </c>
      <c r="N350" s="16">
        <f t="shared" ref="N350:O350" si="730">N349</f>
        <v>1.0342794104085824</v>
      </c>
      <c r="O350" s="16">
        <f t="shared" si="730"/>
        <v>1</v>
      </c>
      <c r="P350" s="16">
        <f>IFERROR(INDEX('Model 2'!EMBLEMFac26,MATCH(H350,'Model 2'!$S$8:$S$129,0)),P349)</f>
        <v>1.4196885320146637</v>
      </c>
      <c r="Q350" s="16" t="e">
        <f>INDEX('Model 2'!EMBLEMFac9Fac18,MATCH(I350,'Model 2'!$A$133:$A$162,1),MATCH($D$4,'Model 2'!$C$132:$G$132,0))</f>
        <v>#N/A</v>
      </c>
      <c r="R350" s="16" t="e">
        <f t="shared" ref="R350" si="731">R349</f>
        <v>#N/A</v>
      </c>
      <c r="S350" s="16" t="e">
        <f t="shared" si="675"/>
        <v>#N/A</v>
      </c>
      <c r="U350" s="34">
        <f t="shared" si="704"/>
        <v>29</v>
      </c>
    </row>
    <row r="351" spans="7:21" x14ac:dyDescent="0.3">
      <c r="G351" s="18">
        <f t="shared" si="701"/>
        <v>108</v>
      </c>
      <c r="H351" s="5" t="s">
        <v>614</v>
      </c>
      <c r="I351" s="33" t="e">
        <f>IF('Model 2'!$B$168="C",$B$5*(1+'Model 2'!$B$167)^(U351-1),IF('Model 2'!$B$168="S",$B$5*(1+'Model 2'!$B$167*(U351-1)),$B$5))</f>
        <v>#N/A</v>
      </c>
      <c r="J351" s="16">
        <f t="shared" si="711"/>
        <v>0.67293831570653539</v>
      </c>
      <c r="K351" s="16">
        <f t="shared" si="711"/>
        <v>1.0198528715010069</v>
      </c>
      <c r="L351" s="16">
        <f t="shared" si="711"/>
        <v>0.95844413924195726</v>
      </c>
      <c r="M351" s="16">
        <f t="shared" si="711"/>
        <v>0.98731177731008701</v>
      </c>
      <c r="N351" s="16">
        <f t="shared" ref="N351:O351" si="732">N350</f>
        <v>1.0342794104085824</v>
      </c>
      <c r="O351" s="16">
        <f t="shared" si="732"/>
        <v>1</v>
      </c>
      <c r="P351" s="16">
        <f>IFERROR(INDEX('Model 2'!EMBLEMFac26,MATCH(H351,'Model 2'!$S$8:$S$129,0)),P350)</f>
        <v>1.4196885320146637</v>
      </c>
      <c r="Q351" s="16" t="e">
        <f>INDEX('Model 2'!EMBLEMFac9Fac18,MATCH(I351,'Model 2'!$A$133:$A$162,1),MATCH($D$4,'Model 2'!$C$132:$G$132,0))</f>
        <v>#N/A</v>
      </c>
      <c r="R351" s="16" t="e">
        <f t="shared" ref="R351" si="733">R350</f>
        <v>#N/A</v>
      </c>
      <c r="S351" s="16" t="e">
        <f t="shared" si="675"/>
        <v>#N/A</v>
      </c>
      <c r="U351" s="34">
        <f t="shared" si="704"/>
        <v>29</v>
      </c>
    </row>
    <row r="352" spans="7:21" x14ac:dyDescent="0.3">
      <c r="G352" s="18">
        <f t="shared" si="701"/>
        <v>109</v>
      </c>
      <c r="H352" s="5" t="s">
        <v>615</v>
      </c>
      <c r="I352" s="33" t="e">
        <f>IF('Model 2'!$B$168="C",$B$5*(1+'Model 2'!$B$167)^(U352-1),IF('Model 2'!$B$168="S",$B$5*(1+'Model 2'!$B$167*(U352-1)),$B$5))</f>
        <v>#N/A</v>
      </c>
      <c r="J352" s="16">
        <f t="shared" si="711"/>
        <v>0.67293831570653539</v>
      </c>
      <c r="K352" s="16">
        <f t="shared" si="711"/>
        <v>1.0198528715010069</v>
      </c>
      <c r="L352" s="16">
        <f t="shared" si="711"/>
        <v>0.95844413924195726</v>
      </c>
      <c r="M352" s="16">
        <f t="shared" si="711"/>
        <v>0.98731177731008701</v>
      </c>
      <c r="N352" s="16">
        <f t="shared" ref="N352:O352" si="734">N351</f>
        <v>1.0342794104085824</v>
      </c>
      <c r="O352" s="16">
        <f t="shared" si="734"/>
        <v>1</v>
      </c>
      <c r="P352" s="16">
        <f>IFERROR(INDEX('Model 2'!EMBLEMFac26,MATCH(H352,'Model 2'!$S$8:$S$129,0)),P351)</f>
        <v>1.4196885320146637</v>
      </c>
      <c r="Q352" s="16" t="e">
        <f>INDEX('Model 2'!EMBLEMFac9Fac18,MATCH(I352,'Model 2'!$A$133:$A$162,1),MATCH($D$4,'Model 2'!$C$132:$G$132,0))</f>
        <v>#N/A</v>
      </c>
      <c r="R352" s="16" t="e">
        <f t="shared" ref="R352" si="735">R351</f>
        <v>#N/A</v>
      </c>
      <c r="S352" s="16" t="e">
        <f t="shared" si="675"/>
        <v>#N/A</v>
      </c>
      <c r="U352" s="34">
        <f t="shared" si="704"/>
        <v>30</v>
      </c>
    </row>
    <row r="353" spans="7:21" x14ac:dyDescent="0.3">
      <c r="G353" s="18">
        <f t="shared" si="701"/>
        <v>109</v>
      </c>
      <c r="H353" s="5" t="s">
        <v>616</v>
      </c>
      <c r="I353" s="33" t="e">
        <f>IF('Model 2'!$B$168="C",$B$5*(1+'Model 2'!$B$167)^(U353-1),IF('Model 2'!$B$168="S",$B$5*(1+'Model 2'!$B$167*(U353-1)),$B$5))</f>
        <v>#N/A</v>
      </c>
      <c r="J353" s="16">
        <f t="shared" si="711"/>
        <v>0.67293831570653539</v>
      </c>
      <c r="K353" s="16">
        <f t="shared" si="711"/>
        <v>1.0198528715010069</v>
      </c>
      <c r="L353" s="16">
        <f t="shared" si="711"/>
        <v>0.95844413924195726</v>
      </c>
      <c r="M353" s="16">
        <f t="shared" si="711"/>
        <v>0.98731177731008701</v>
      </c>
      <c r="N353" s="16">
        <f t="shared" ref="N353:O353" si="736">N352</f>
        <v>1.0342794104085824</v>
      </c>
      <c r="O353" s="16">
        <f t="shared" si="736"/>
        <v>1</v>
      </c>
      <c r="P353" s="16">
        <f>IFERROR(INDEX('Model 2'!EMBLEMFac26,MATCH(H353,'Model 2'!$S$8:$S$129,0)),P352)</f>
        <v>1.4196885320146637</v>
      </c>
      <c r="Q353" s="16" t="e">
        <f>INDEX('Model 2'!EMBLEMFac9Fac18,MATCH(I353,'Model 2'!$A$133:$A$162,1),MATCH($D$4,'Model 2'!$C$132:$G$132,0))</f>
        <v>#N/A</v>
      </c>
      <c r="R353" s="16" t="e">
        <f t="shared" ref="R353" si="737">R352</f>
        <v>#N/A</v>
      </c>
      <c r="S353" s="16" t="e">
        <f t="shared" si="675"/>
        <v>#N/A</v>
      </c>
      <c r="U353" s="34">
        <f t="shared" si="704"/>
        <v>30</v>
      </c>
    </row>
    <row r="354" spans="7:21" x14ac:dyDescent="0.3">
      <c r="G354" s="18">
        <f t="shared" si="701"/>
        <v>109</v>
      </c>
      <c r="H354" s="5" t="s">
        <v>617</v>
      </c>
      <c r="I354" s="33" t="e">
        <f>IF('Model 2'!$B$168="C",$B$5*(1+'Model 2'!$B$167)^(U354-1),IF('Model 2'!$B$168="S",$B$5*(1+'Model 2'!$B$167*(U354-1)),$B$5))</f>
        <v>#N/A</v>
      </c>
      <c r="J354" s="16">
        <f t="shared" si="711"/>
        <v>0.67293831570653539</v>
      </c>
      <c r="K354" s="16">
        <f t="shared" si="711"/>
        <v>1.0198528715010069</v>
      </c>
      <c r="L354" s="16">
        <f t="shared" si="711"/>
        <v>0.95844413924195726</v>
      </c>
      <c r="M354" s="16">
        <f t="shared" si="711"/>
        <v>0.98731177731008701</v>
      </c>
      <c r="N354" s="16">
        <f t="shared" ref="N354:O354" si="738">N353</f>
        <v>1.0342794104085824</v>
      </c>
      <c r="O354" s="16">
        <f t="shared" si="738"/>
        <v>1</v>
      </c>
      <c r="P354" s="16">
        <f>IFERROR(INDEX('Model 2'!EMBLEMFac26,MATCH(H354,'Model 2'!$S$8:$S$129,0)),P353)</f>
        <v>1.4196885320146637</v>
      </c>
      <c r="Q354" s="16" t="e">
        <f>INDEX('Model 2'!EMBLEMFac9Fac18,MATCH(I354,'Model 2'!$A$133:$A$162,1),MATCH($D$4,'Model 2'!$C$132:$G$132,0))</f>
        <v>#N/A</v>
      </c>
      <c r="R354" s="16" t="e">
        <f t="shared" ref="R354" si="739">R353</f>
        <v>#N/A</v>
      </c>
      <c r="S354" s="16" t="e">
        <f t="shared" si="675"/>
        <v>#N/A</v>
      </c>
      <c r="U354" s="34">
        <f t="shared" si="704"/>
        <v>30</v>
      </c>
    </row>
    <row r="355" spans="7:21" x14ac:dyDescent="0.3">
      <c r="G355" s="18">
        <f t="shared" si="701"/>
        <v>109</v>
      </c>
      <c r="H355" s="5" t="s">
        <v>618</v>
      </c>
      <c r="I355" s="33" t="e">
        <f>IF('Model 2'!$B$168="C",$B$5*(1+'Model 2'!$B$167)^(U355-1),IF('Model 2'!$B$168="S",$B$5*(1+'Model 2'!$B$167*(U355-1)),$B$5))</f>
        <v>#N/A</v>
      </c>
      <c r="J355" s="16">
        <f t="shared" si="711"/>
        <v>0.67293831570653539</v>
      </c>
      <c r="K355" s="16">
        <f t="shared" si="711"/>
        <v>1.0198528715010069</v>
      </c>
      <c r="L355" s="16">
        <f t="shared" si="711"/>
        <v>0.95844413924195726</v>
      </c>
      <c r="M355" s="16">
        <f t="shared" si="711"/>
        <v>0.98731177731008701</v>
      </c>
      <c r="N355" s="16">
        <f t="shared" ref="N355:O355" si="740">N354</f>
        <v>1.0342794104085824</v>
      </c>
      <c r="O355" s="16">
        <f t="shared" si="740"/>
        <v>1</v>
      </c>
      <c r="P355" s="16">
        <f>IFERROR(INDEX('Model 2'!EMBLEMFac26,MATCH(H355,'Model 2'!$S$8:$S$129,0)),P354)</f>
        <v>1.4196885320146637</v>
      </c>
      <c r="Q355" s="16" t="e">
        <f>INDEX('Model 2'!EMBLEMFac9Fac18,MATCH(I355,'Model 2'!$A$133:$A$162,1),MATCH($D$4,'Model 2'!$C$132:$G$132,0))</f>
        <v>#N/A</v>
      </c>
      <c r="R355" s="16" t="e">
        <f t="shared" ref="R355" si="741">R354</f>
        <v>#N/A</v>
      </c>
      <c r="S355" s="16" t="e">
        <f t="shared" si="675"/>
        <v>#N/A</v>
      </c>
      <c r="U355" s="34">
        <f t="shared" si="704"/>
        <v>30</v>
      </c>
    </row>
    <row r="356" spans="7:21" x14ac:dyDescent="0.3">
      <c r="G356" s="18">
        <f t="shared" si="701"/>
        <v>109</v>
      </c>
      <c r="H356" s="5" t="s">
        <v>619</v>
      </c>
      <c r="I356" s="33" t="e">
        <f>IF('Model 2'!$B$168="C",$B$5*(1+'Model 2'!$B$167)^(U356-1),IF('Model 2'!$B$168="S",$B$5*(1+'Model 2'!$B$167*(U356-1)),$B$5))</f>
        <v>#N/A</v>
      </c>
      <c r="J356" s="16">
        <f t="shared" si="711"/>
        <v>0.67293831570653539</v>
      </c>
      <c r="K356" s="16">
        <f t="shared" si="711"/>
        <v>1.0198528715010069</v>
      </c>
      <c r="L356" s="16">
        <f t="shared" si="711"/>
        <v>0.95844413924195726</v>
      </c>
      <c r="M356" s="16">
        <f t="shared" si="711"/>
        <v>0.98731177731008701</v>
      </c>
      <c r="N356" s="16">
        <f t="shared" ref="N356:O356" si="742">N355</f>
        <v>1.0342794104085824</v>
      </c>
      <c r="O356" s="16">
        <f t="shared" si="742"/>
        <v>1</v>
      </c>
      <c r="P356" s="16">
        <f>IFERROR(INDEX('Model 2'!EMBLEMFac26,MATCH(H356,'Model 2'!$S$8:$S$129,0)),P355)</f>
        <v>1.4196885320146637</v>
      </c>
      <c r="Q356" s="16" t="e">
        <f>INDEX('Model 2'!EMBLEMFac9Fac18,MATCH(I356,'Model 2'!$A$133:$A$162,1),MATCH($D$4,'Model 2'!$C$132:$G$132,0))</f>
        <v>#N/A</v>
      </c>
      <c r="R356" s="16" t="e">
        <f t="shared" ref="R356" si="743">R355</f>
        <v>#N/A</v>
      </c>
      <c r="S356" s="16" t="e">
        <f t="shared" si="675"/>
        <v>#N/A</v>
      </c>
      <c r="U356" s="34">
        <f t="shared" si="704"/>
        <v>30</v>
      </c>
    </row>
    <row r="357" spans="7:21" x14ac:dyDescent="0.3">
      <c r="G357" s="18">
        <f t="shared" si="701"/>
        <v>109</v>
      </c>
      <c r="H357" s="5" t="s">
        <v>620</v>
      </c>
      <c r="I357" s="33" t="e">
        <f>IF('Model 2'!$B$168="C",$B$5*(1+'Model 2'!$B$167)^(U357-1),IF('Model 2'!$B$168="S",$B$5*(1+'Model 2'!$B$167*(U357-1)),$B$5))</f>
        <v>#N/A</v>
      </c>
      <c r="J357" s="16">
        <f t="shared" ref="J357:M363" si="744">J356</f>
        <v>0.67293831570653539</v>
      </c>
      <c r="K357" s="16">
        <f t="shared" si="744"/>
        <v>1.0198528715010069</v>
      </c>
      <c r="L357" s="16">
        <f t="shared" si="744"/>
        <v>0.95844413924195726</v>
      </c>
      <c r="M357" s="16">
        <f t="shared" si="744"/>
        <v>0.98731177731008701</v>
      </c>
      <c r="N357" s="16">
        <f t="shared" ref="N357:O357" si="745">N356</f>
        <v>1.0342794104085824</v>
      </c>
      <c r="O357" s="16">
        <f t="shared" si="745"/>
        <v>1</v>
      </c>
      <c r="P357" s="16">
        <f>IFERROR(INDEX('Model 2'!EMBLEMFac26,MATCH(H357,'Model 2'!$S$8:$S$129,0)),P356)</f>
        <v>1.4196885320146637</v>
      </c>
      <c r="Q357" s="16" t="e">
        <f>INDEX('Model 2'!EMBLEMFac9Fac18,MATCH(I357,'Model 2'!$A$133:$A$162,1),MATCH($D$4,'Model 2'!$C$132:$G$132,0))</f>
        <v>#N/A</v>
      </c>
      <c r="R357" s="16" t="e">
        <f t="shared" ref="R357" si="746">R356</f>
        <v>#N/A</v>
      </c>
      <c r="S357" s="16" t="e">
        <f t="shared" si="675"/>
        <v>#N/A</v>
      </c>
      <c r="U357" s="34">
        <f t="shared" si="704"/>
        <v>30</v>
      </c>
    </row>
    <row r="358" spans="7:21" x14ac:dyDescent="0.3">
      <c r="G358" s="18">
        <f t="shared" si="701"/>
        <v>109</v>
      </c>
      <c r="H358" s="5" t="s">
        <v>621</v>
      </c>
      <c r="I358" s="33" t="e">
        <f>IF('Model 2'!$B$168="C",$B$5*(1+'Model 2'!$B$167)^(U358-1),IF('Model 2'!$B$168="S",$B$5*(1+'Model 2'!$B$167*(U358-1)),$B$5))</f>
        <v>#N/A</v>
      </c>
      <c r="J358" s="16">
        <f t="shared" si="744"/>
        <v>0.67293831570653539</v>
      </c>
      <c r="K358" s="16">
        <f t="shared" si="744"/>
        <v>1.0198528715010069</v>
      </c>
      <c r="L358" s="16">
        <f t="shared" si="744"/>
        <v>0.95844413924195726</v>
      </c>
      <c r="M358" s="16">
        <f t="shared" si="744"/>
        <v>0.98731177731008701</v>
      </c>
      <c r="N358" s="16">
        <f t="shared" ref="N358:O358" si="747">N357</f>
        <v>1.0342794104085824</v>
      </c>
      <c r="O358" s="16">
        <f t="shared" si="747"/>
        <v>1</v>
      </c>
      <c r="P358" s="16">
        <f>IFERROR(INDEX('Model 2'!EMBLEMFac26,MATCH(H358,'Model 2'!$S$8:$S$129,0)),P357)</f>
        <v>1.4196885320146637</v>
      </c>
      <c r="Q358" s="16" t="e">
        <f>INDEX('Model 2'!EMBLEMFac9Fac18,MATCH(I358,'Model 2'!$A$133:$A$162,1),MATCH($D$4,'Model 2'!$C$132:$G$132,0))</f>
        <v>#N/A</v>
      </c>
      <c r="R358" s="16" t="e">
        <f t="shared" ref="R358" si="748">R357</f>
        <v>#N/A</v>
      </c>
      <c r="S358" s="16" t="e">
        <f t="shared" si="675"/>
        <v>#N/A</v>
      </c>
      <c r="U358" s="34">
        <f t="shared" si="704"/>
        <v>30</v>
      </c>
    </row>
    <row r="359" spans="7:21" x14ac:dyDescent="0.3">
      <c r="G359" s="18">
        <f t="shared" si="701"/>
        <v>109</v>
      </c>
      <c r="H359" s="5" t="s">
        <v>622</v>
      </c>
      <c r="I359" s="33" t="e">
        <f>IF('Model 2'!$B$168="C",$B$5*(1+'Model 2'!$B$167)^(U359-1),IF('Model 2'!$B$168="S",$B$5*(1+'Model 2'!$B$167*(U359-1)),$B$5))</f>
        <v>#N/A</v>
      </c>
      <c r="J359" s="16">
        <f t="shared" si="744"/>
        <v>0.67293831570653539</v>
      </c>
      <c r="K359" s="16">
        <f t="shared" si="744"/>
        <v>1.0198528715010069</v>
      </c>
      <c r="L359" s="16">
        <f t="shared" si="744"/>
        <v>0.95844413924195726</v>
      </c>
      <c r="M359" s="16">
        <f t="shared" si="744"/>
        <v>0.98731177731008701</v>
      </c>
      <c r="N359" s="16">
        <f t="shared" ref="N359:O359" si="749">N358</f>
        <v>1.0342794104085824</v>
      </c>
      <c r="O359" s="16">
        <f t="shared" si="749"/>
        <v>1</v>
      </c>
      <c r="P359" s="16">
        <f>IFERROR(INDEX('Model 2'!EMBLEMFac26,MATCH(H359,'Model 2'!$S$8:$S$129,0)),P358)</f>
        <v>1.4196885320146637</v>
      </c>
      <c r="Q359" s="16" t="e">
        <f>INDEX('Model 2'!EMBLEMFac9Fac18,MATCH(I359,'Model 2'!$A$133:$A$162,1),MATCH($D$4,'Model 2'!$C$132:$G$132,0))</f>
        <v>#N/A</v>
      </c>
      <c r="R359" s="16" t="e">
        <f t="shared" ref="R359" si="750">R358</f>
        <v>#N/A</v>
      </c>
      <c r="S359" s="16" t="e">
        <f t="shared" si="675"/>
        <v>#N/A</v>
      </c>
      <c r="U359" s="34">
        <f t="shared" si="704"/>
        <v>30</v>
      </c>
    </row>
    <row r="360" spans="7:21" x14ac:dyDescent="0.3">
      <c r="G360" s="18">
        <f t="shared" si="701"/>
        <v>109</v>
      </c>
      <c r="H360" s="5" t="s">
        <v>623</v>
      </c>
      <c r="I360" s="33" t="e">
        <f>IF('Model 2'!$B$168="C",$B$5*(1+'Model 2'!$B$167)^(U360-1),IF('Model 2'!$B$168="S",$B$5*(1+'Model 2'!$B$167*(U360-1)),$B$5))</f>
        <v>#N/A</v>
      </c>
      <c r="J360" s="16">
        <f t="shared" si="744"/>
        <v>0.67293831570653539</v>
      </c>
      <c r="K360" s="16">
        <f t="shared" si="744"/>
        <v>1.0198528715010069</v>
      </c>
      <c r="L360" s="16">
        <f t="shared" si="744"/>
        <v>0.95844413924195726</v>
      </c>
      <c r="M360" s="16">
        <f t="shared" si="744"/>
        <v>0.98731177731008701</v>
      </c>
      <c r="N360" s="16">
        <f t="shared" ref="N360:O360" si="751">N359</f>
        <v>1.0342794104085824</v>
      </c>
      <c r="O360" s="16">
        <f t="shared" si="751"/>
        <v>1</v>
      </c>
      <c r="P360" s="16">
        <f>IFERROR(INDEX('Model 2'!EMBLEMFac26,MATCH(H360,'Model 2'!$S$8:$S$129,0)),P359)</f>
        <v>1.4196885320146637</v>
      </c>
      <c r="Q360" s="16" t="e">
        <f>INDEX('Model 2'!EMBLEMFac9Fac18,MATCH(I360,'Model 2'!$A$133:$A$162,1),MATCH($D$4,'Model 2'!$C$132:$G$132,0))</f>
        <v>#N/A</v>
      </c>
      <c r="R360" s="16" t="e">
        <f t="shared" ref="R360" si="752">R359</f>
        <v>#N/A</v>
      </c>
      <c r="S360" s="16" t="e">
        <f t="shared" si="675"/>
        <v>#N/A</v>
      </c>
      <c r="U360" s="34">
        <f t="shared" si="704"/>
        <v>30</v>
      </c>
    </row>
    <row r="361" spans="7:21" x14ac:dyDescent="0.3">
      <c r="G361" s="18">
        <f t="shared" si="701"/>
        <v>109</v>
      </c>
      <c r="H361" s="5" t="s">
        <v>624</v>
      </c>
      <c r="I361" s="33" t="e">
        <f>IF('Model 2'!$B$168="C",$B$5*(1+'Model 2'!$B$167)^(U361-1),IF('Model 2'!$B$168="S",$B$5*(1+'Model 2'!$B$167*(U361-1)),$B$5))</f>
        <v>#N/A</v>
      </c>
      <c r="J361" s="16">
        <f t="shared" si="744"/>
        <v>0.67293831570653539</v>
      </c>
      <c r="K361" s="16">
        <f t="shared" si="744"/>
        <v>1.0198528715010069</v>
      </c>
      <c r="L361" s="16">
        <f t="shared" si="744"/>
        <v>0.95844413924195726</v>
      </c>
      <c r="M361" s="16">
        <f t="shared" si="744"/>
        <v>0.98731177731008701</v>
      </c>
      <c r="N361" s="16">
        <f t="shared" ref="N361:O361" si="753">N360</f>
        <v>1.0342794104085824</v>
      </c>
      <c r="O361" s="16">
        <f t="shared" si="753"/>
        <v>1</v>
      </c>
      <c r="P361" s="16">
        <f>IFERROR(INDEX('Model 2'!EMBLEMFac26,MATCH(H361,'Model 2'!$S$8:$S$129,0)),P360)</f>
        <v>1.4196885320146637</v>
      </c>
      <c r="Q361" s="16" t="e">
        <f>INDEX('Model 2'!EMBLEMFac9Fac18,MATCH(I361,'Model 2'!$A$133:$A$162,1),MATCH($D$4,'Model 2'!$C$132:$G$132,0))</f>
        <v>#N/A</v>
      </c>
      <c r="R361" s="16" t="e">
        <f t="shared" ref="R361" si="754">R360</f>
        <v>#N/A</v>
      </c>
      <c r="S361" s="16" t="e">
        <f t="shared" si="675"/>
        <v>#N/A</v>
      </c>
      <c r="U361" s="34">
        <f t="shared" si="704"/>
        <v>30</v>
      </c>
    </row>
    <row r="362" spans="7:21" x14ac:dyDescent="0.3">
      <c r="G362" s="18">
        <f t="shared" si="701"/>
        <v>109</v>
      </c>
      <c r="H362" s="5" t="s">
        <v>625</v>
      </c>
      <c r="I362" s="33" t="e">
        <f>IF('Model 2'!$B$168="C",$B$5*(1+'Model 2'!$B$167)^(U362-1),IF('Model 2'!$B$168="S",$B$5*(1+'Model 2'!$B$167*(U362-1)),$B$5))</f>
        <v>#N/A</v>
      </c>
      <c r="J362" s="16">
        <f t="shared" si="744"/>
        <v>0.67293831570653539</v>
      </c>
      <c r="K362" s="16">
        <f t="shared" si="744"/>
        <v>1.0198528715010069</v>
      </c>
      <c r="L362" s="16">
        <f t="shared" si="744"/>
        <v>0.95844413924195726</v>
      </c>
      <c r="M362" s="16">
        <f t="shared" si="744"/>
        <v>0.98731177731008701</v>
      </c>
      <c r="N362" s="16">
        <f t="shared" ref="N362:O362" si="755">N361</f>
        <v>1.0342794104085824</v>
      </c>
      <c r="O362" s="16">
        <f t="shared" si="755"/>
        <v>1</v>
      </c>
      <c r="P362" s="16">
        <f>IFERROR(INDEX('Model 2'!EMBLEMFac26,MATCH(H362,'Model 2'!$S$8:$S$129,0)),P361)</f>
        <v>1.4196885320146637</v>
      </c>
      <c r="Q362" s="16" t="e">
        <f>INDEX('Model 2'!EMBLEMFac9Fac18,MATCH(I362,'Model 2'!$A$133:$A$162,1),MATCH($D$4,'Model 2'!$C$132:$G$132,0))</f>
        <v>#N/A</v>
      </c>
      <c r="R362" s="16" t="e">
        <f t="shared" ref="R362" si="756">R361</f>
        <v>#N/A</v>
      </c>
      <c r="S362" s="16" t="e">
        <f t="shared" si="675"/>
        <v>#N/A</v>
      </c>
      <c r="U362" s="34">
        <f t="shared" si="704"/>
        <v>30</v>
      </c>
    </row>
    <row r="363" spans="7:21" x14ac:dyDescent="0.3">
      <c r="G363" s="18">
        <f t="shared" si="701"/>
        <v>109</v>
      </c>
      <c r="H363" s="5" t="s">
        <v>626</v>
      </c>
      <c r="I363" s="33" t="e">
        <f>IF('Model 2'!$B$168="C",$B$5*(1+'Model 2'!$B$167)^(U363-1),IF('Model 2'!$B$168="S",$B$5*(1+'Model 2'!$B$167*(U363-1)),$B$5))</f>
        <v>#N/A</v>
      </c>
      <c r="J363" s="16">
        <f t="shared" si="744"/>
        <v>0.67293831570653539</v>
      </c>
      <c r="K363" s="16">
        <f t="shared" si="744"/>
        <v>1.0198528715010069</v>
      </c>
      <c r="L363" s="16">
        <f t="shared" si="744"/>
        <v>0.95844413924195726</v>
      </c>
      <c r="M363" s="16">
        <f t="shared" si="744"/>
        <v>0.98731177731008701</v>
      </c>
      <c r="N363" s="16">
        <f t="shared" ref="N363:O363" si="757">N362</f>
        <v>1.0342794104085824</v>
      </c>
      <c r="O363" s="16">
        <f t="shared" si="757"/>
        <v>1</v>
      </c>
      <c r="P363" s="16">
        <f>IFERROR(INDEX('Model 2'!EMBLEMFac26,MATCH(H363,'Model 2'!$S$8:$S$129,0)),P362)</f>
        <v>1.4196885320146637</v>
      </c>
      <c r="Q363" s="16" t="e">
        <f>INDEX('Model 2'!EMBLEMFac9Fac18,MATCH(I363,'Model 2'!$A$133:$A$162,1),MATCH($D$4,'Model 2'!$C$132:$G$132,0))</f>
        <v>#N/A</v>
      </c>
      <c r="R363" s="16" t="e">
        <f t="shared" ref="R363" si="758">R362</f>
        <v>#N/A</v>
      </c>
      <c r="S363" s="16" t="e">
        <f t="shared" si="675"/>
        <v>#N/A</v>
      </c>
      <c r="U363" s="34">
        <f t="shared" si="704"/>
        <v>30</v>
      </c>
    </row>
  </sheetData>
  <sheetProtection sheet="1" objects="1" scenarios="1"/>
  <mergeCells count="1">
    <mergeCell ref="A24:D25"/>
  </mergeCells>
  <dataValidations count="1">
    <dataValidation type="decimal" allowBlank="1" showInputMessage="1" showErrorMessage="1" error="Please enter a daily benefit dollar amount betweeen $0 and $500" sqref="B5">
      <formula1>0</formula1>
      <formula2>500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'Model 2'!$D$8:$D$10</xm:f>
          </x14:formula1>
          <xm:sqref>D5</xm:sqref>
        </x14:dataValidation>
        <x14:dataValidation type="list" allowBlank="1" showInputMessage="1" showErrorMessage="1">
          <x14:formula1>
            <xm:f>'Model 2'!$C$132:$G$132</xm:f>
          </x14:formula1>
          <xm:sqref>D4</xm:sqref>
        </x14:dataValidation>
        <x14:dataValidation type="list" allowBlank="1" showInputMessage="1" showErrorMessage="1">
          <x14:formula1>
            <xm:f>'Model 2'!$A$8:$A$9</xm:f>
          </x14:formula1>
          <xm:sqref>B8</xm:sqref>
        </x14:dataValidation>
        <x14:dataValidation type="list" allowBlank="1" showInputMessage="1" showErrorMessage="1">
          <x14:formula1>
            <xm:f>'Model 2'!$M$8:$M$19</xm:f>
          </x14:formula1>
          <xm:sqref>B7</xm:sqref>
        </x14:dataValidation>
        <x14:dataValidation type="list" allowBlank="1" showInputMessage="1" showErrorMessage="1">
          <x14:formula1>
            <xm:f>'Model 2'!$G$8:$G$16</xm:f>
          </x14:formula1>
          <xm:sqref>B6</xm:sqref>
        </x14:dataValidation>
        <x14:dataValidation type="list" allowBlank="1" showInputMessage="1" showErrorMessage="1">
          <x14:formula1>
            <xm:f>'Model 2'!$J$8:$J$73</xm:f>
          </x14:formula1>
          <xm:sqref>B4</xm:sqref>
        </x14:dataValidation>
        <x14:dataValidation type="list" allowBlank="1" showInputMessage="1" showErrorMessage="1">
          <x14:formula1>
            <xm:f>'Model 2'!$C$169:$J$169</xm:f>
          </x14:formula1>
          <xm:sqref>D6</xm:sqref>
        </x14:dataValidation>
        <x14:dataValidation type="list" allowBlank="1" showInputMessage="1" showErrorMessage="1">
          <x14:formula1>
            <xm:f>'Model 2'!$B$170:$B$194</xm:f>
          </x14:formula1>
          <xm:sqref>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Model 1</vt:lpstr>
      <vt:lpstr>Model 1 Summary</vt:lpstr>
      <vt:lpstr>Model 2</vt:lpstr>
      <vt:lpstr>Model 2 Summary</vt:lpstr>
      <vt:lpstr>BenefitFactors</vt:lpstr>
      <vt:lpstr>'Model 1'!EMBLEMBase</vt:lpstr>
      <vt:lpstr>'Model 2'!EMBLEMBase</vt:lpstr>
      <vt:lpstr>'Model 1'!EMBLEMFac13Fac28</vt:lpstr>
      <vt:lpstr>'Model 2'!EMBLEMFac13Fac28</vt:lpstr>
      <vt:lpstr>'Model 1'!EMBLEMFac15</vt:lpstr>
      <vt:lpstr>'Model 2'!EMBLEMFac15</vt:lpstr>
      <vt:lpstr>'Model 2'!EMBLEMFac19</vt:lpstr>
      <vt:lpstr>'Model 1'!EMBLEMFac21Fac18</vt:lpstr>
      <vt:lpstr>'Model 1'!EMBLEMFac21Fac22</vt:lpstr>
      <vt:lpstr>'Model 1'!EMBLEMFac21Fac25</vt:lpstr>
      <vt:lpstr>'Model 1'!EMBLEMFac21Fac26</vt:lpstr>
      <vt:lpstr>'Model 1'!EMBLEMFac22Fac19</vt:lpstr>
      <vt:lpstr>'Model 2'!EMBLEMFac25</vt:lpstr>
      <vt:lpstr>'Model 2'!EMBLEMFac26</vt:lpstr>
      <vt:lpstr>'Model 1'!EMBLEMFac3</vt:lpstr>
      <vt:lpstr>'Model 2'!EMBLEMFac3</vt:lpstr>
      <vt:lpstr>'Model 1'!EMBLEMFac6</vt:lpstr>
      <vt:lpstr>'Model 2'!EMBLEMFac6</vt:lpstr>
      <vt:lpstr>'Model 1'!EMBLEMFac9Fac18</vt:lpstr>
      <vt:lpstr>'Model 2'!EMBLEMFac9Fac18</vt:lpstr>
    </vt:vector>
  </TitlesOfParts>
  <Company>Towers Watson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BENJA780</dc:creator>
  <cp:lastModifiedBy>cmacdonald</cp:lastModifiedBy>
  <cp:lastPrinted>2015-03-27T18:06:57Z</cp:lastPrinted>
  <dcterms:created xsi:type="dcterms:W3CDTF">2015-02-26T16:09:51Z</dcterms:created>
  <dcterms:modified xsi:type="dcterms:W3CDTF">2015-04-21T15:40:35Z</dcterms:modified>
</cp:coreProperties>
</file>